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  <sheet name="Sheet1" sheetId="5" r:id="rId4"/>
  </sheets>
  <calcPr calcId="125725" concurrentCalc="0"/>
</workbook>
</file>

<file path=xl/calcChain.xml><?xml version="1.0" encoding="utf-8"?>
<calcChain xmlns="http://schemas.openxmlformats.org/spreadsheetml/2006/main">
  <c r="E4" i="2"/>
  <c r="F4"/>
  <c r="G4"/>
  <c r="J4"/>
  <c r="L4"/>
  <c r="E5"/>
  <c r="F5"/>
  <c r="G5"/>
  <c r="J5"/>
  <c r="L5"/>
  <c r="E6"/>
  <c r="F6"/>
  <c r="G6"/>
  <c r="J6"/>
  <c r="L6"/>
  <c r="E7"/>
  <c r="F7"/>
  <c r="G7"/>
  <c r="J7"/>
  <c r="L7"/>
  <c r="E8"/>
  <c r="F8"/>
  <c r="G8"/>
  <c r="J8"/>
  <c r="L8"/>
  <c r="E9"/>
  <c r="F9"/>
  <c r="G9"/>
  <c r="J9"/>
  <c r="L9"/>
  <c r="E10"/>
  <c r="F10"/>
  <c r="G10"/>
  <c r="J10"/>
  <c r="L10"/>
  <c r="E11"/>
  <c r="F11"/>
  <c r="G11"/>
  <c r="J11"/>
  <c r="L11"/>
  <c r="E12"/>
  <c r="F12"/>
  <c r="G12"/>
  <c r="J12"/>
  <c r="L12"/>
  <c r="E13"/>
  <c r="F13"/>
  <c r="G13"/>
  <c r="J13"/>
  <c r="L13"/>
  <c r="E14"/>
  <c r="F14"/>
  <c r="G14"/>
  <c r="J14"/>
  <c r="L14"/>
  <c r="E15"/>
  <c r="F15"/>
  <c r="G15"/>
  <c r="J15"/>
  <c r="L15"/>
  <c r="E16"/>
  <c r="F16"/>
  <c r="G16"/>
  <c r="J16"/>
  <c r="L16"/>
  <c r="E17"/>
  <c r="F17"/>
  <c r="G17"/>
  <c r="J17"/>
  <c r="L17"/>
  <c r="E18"/>
  <c r="F18"/>
  <c r="G18"/>
  <c r="J18"/>
  <c r="L18"/>
  <c r="E19"/>
  <c r="F19"/>
  <c r="G19"/>
  <c r="J19"/>
  <c r="L19"/>
  <c r="E20"/>
  <c r="F20"/>
  <c r="G20"/>
  <c r="J20"/>
  <c r="L20"/>
  <c r="E21"/>
  <c r="F21"/>
  <c r="G21"/>
  <c r="J21"/>
  <c r="L21"/>
  <c r="E22"/>
  <c r="F22"/>
  <c r="G22"/>
  <c r="J22"/>
  <c r="L22"/>
  <c r="E23"/>
  <c r="F23"/>
  <c r="G23"/>
  <c r="J23"/>
  <c r="L23"/>
  <c r="E24"/>
  <c r="F24"/>
  <c r="G24"/>
  <c r="J24"/>
  <c r="L24"/>
  <c r="E25"/>
  <c r="F25"/>
  <c r="G25"/>
  <c r="J25"/>
  <c r="L25"/>
  <c r="E26"/>
  <c r="F26"/>
  <c r="G26"/>
  <c r="J26"/>
  <c r="L26"/>
  <c r="E27"/>
  <c r="F27"/>
  <c r="G27"/>
  <c r="J27"/>
  <c r="L27"/>
  <c r="E28"/>
  <c r="F28"/>
  <c r="G28"/>
  <c r="J28"/>
  <c r="L28"/>
  <c r="E29"/>
  <c r="F29"/>
  <c r="G29"/>
  <c r="J29"/>
  <c r="L29"/>
  <c r="E30"/>
  <c r="F30"/>
  <c r="G30"/>
  <c r="L30"/>
  <c r="E31"/>
  <c r="F31"/>
  <c r="G31"/>
  <c r="J31"/>
  <c r="L31"/>
  <c r="E32"/>
  <c r="F32"/>
  <c r="G32"/>
  <c r="L32"/>
  <c r="E33"/>
  <c r="F33"/>
  <c r="G33"/>
  <c r="L33"/>
  <c r="E34"/>
  <c r="F34"/>
  <c r="G34"/>
  <c r="L34"/>
  <c r="E35"/>
  <c r="F35"/>
  <c r="G35"/>
  <c r="J35"/>
  <c r="L35"/>
  <c r="E36"/>
  <c r="F36"/>
  <c r="G36"/>
  <c r="J36"/>
  <c r="L36"/>
  <c r="E37"/>
  <c r="F37"/>
  <c r="G37"/>
  <c r="L37"/>
  <c r="E38"/>
  <c r="F38"/>
  <c r="G38"/>
  <c r="L38"/>
  <c r="E39"/>
  <c r="F39"/>
  <c r="G39"/>
  <c r="J39"/>
  <c r="L39"/>
  <c r="E3"/>
  <c r="F3"/>
  <c r="G3"/>
  <c r="J3"/>
  <c r="L3"/>
  <c r="I4"/>
  <c r="K4"/>
  <c r="I5"/>
  <c r="K5"/>
  <c r="I6"/>
  <c r="K6"/>
  <c r="I7"/>
  <c r="K7"/>
  <c r="I8"/>
  <c r="K8"/>
  <c r="I9"/>
  <c r="K9"/>
  <c r="I10"/>
  <c r="K10"/>
  <c r="I11"/>
  <c r="K11"/>
  <c r="I12"/>
  <c r="K12"/>
  <c r="I13"/>
  <c r="K13"/>
  <c r="I14"/>
  <c r="K14"/>
  <c r="I15"/>
  <c r="K15"/>
  <c r="I16"/>
  <c r="K16"/>
  <c r="I17"/>
  <c r="K17"/>
  <c r="I18"/>
  <c r="K18"/>
  <c r="I19"/>
  <c r="K19"/>
  <c r="I20"/>
  <c r="K20"/>
  <c r="I21"/>
  <c r="K21"/>
  <c r="I22"/>
  <c r="K22"/>
  <c r="I23"/>
  <c r="K23"/>
  <c r="I24"/>
  <c r="K24"/>
  <c r="I25"/>
  <c r="K25"/>
  <c r="I26"/>
  <c r="K26"/>
  <c r="I27"/>
  <c r="K27"/>
  <c r="I28"/>
  <c r="K28"/>
  <c r="I29"/>
  <c r="K29"/>
  <c r="K30"/>
  <c r="I31"/>
  <c r="K31"/>
  <c r="K32"/>
  <c r="K33"/>
  <c r="K34"/>
  <c r="I35"/>
  <c r="K35"/>
  <c r="I36"/>
  <c r="K36"/>
  <c r="K37"/>
  <c r="K38"/>
  <c r="I39"/>
  <c r="K39"/>
  <c r="I3"/>
  <c r="K3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</calcChain>
</file>

<file path=xl/sharedStrings.xml><?xml version="1.0" encoding="utf-8"?>
<sst xmlns="http://schemas.openxmlformats.org/spreadsheetml/2006/main" count="145" uniqueCount="102">
  <si>
    <t>日销售总额</t>
  </si>
  <si>
    <t>销售预算金额</t>
  </si>
  <si>
    <t>销售预算完成率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</si>
  <si>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</si>
  <si>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</si>
  <si>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</si>
  <si>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</si>
  <si>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</si>
  <si>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</si>
  <si>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</si>
  <si>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</si>
  <si>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</si>
  <si>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</si>
  <si>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</si>
  <si>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</si>
  <si>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</si>
  <si>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</si>
  <si>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</si>
  <si>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</si>
  <si>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</si>
  <si>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</si>
  <si>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</si>
  <si>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</si>
  <si>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</si>
  <si>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</si>
  <si>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</si>
  <si>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</si>
  <si>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</si>
  <si>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</si>
  <si>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</si>
  <si>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</si>
  <si>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</si>
  <si>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</si>
  <si>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</si>
  <si>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</si>
  <si>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</si>
  <si>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</si>
  <si>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</si>
  <si>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</si>
  <si>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</si>
  <si>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</si>
  <si>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</si>
  <si>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</si>
  <si>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</si>
  <si>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</si>
  <si>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</si>
  <si>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</si>
  <si>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</si>
  <si>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</si>
  <si>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</si>
  <si>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</si>
  <si>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</si>
  <si>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</si>
  <si>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</si>
  <si>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</si>
  <si>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</si>
  <si>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</si>
  <si>
    <t>41-周转筐</t>
  </si>
  <si>
    <t>71-黑电</t>
  </si>
  <si>
    <t>72-空调</t>
  </si>
  <si>
    <t>73-冰箱</t>
  </si>
  <si>
    <t>77-洗衣机</t>
  </si>
  <si>
    <t>78-厨卫</t>
  </si>
  <si>
    <t xml:space="preserve">   </t>
  </si>
  <si>
    <t>PROFIT</t>
  </si>
  <si>
    <t>PROFIT_RATE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</si>
  <si>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</si>
  <si>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</si>
  <si>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</si>
  <si>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</si>
  <si>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</si>
  <si>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</si>
  <si>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</si>
  <si>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</si>
  <si>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</si>
  <si>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</si>
  <si>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</si>
  <si>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</si>
  <si>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</si>
  <si>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</si>
  <si>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</si>
  <si>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</si>
  <si>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</si>
  <si>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</si>
  <si>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</si>
  <si>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</si>
  <si>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</si>
  <si>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</si>
  <si>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</si>
  <si>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</si>
  <si>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</si>
  <si>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</si>
  <si>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</si>
  <si>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</si>
  <si>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</si>
  <si>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</si>
  <si>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</si>
  <si>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</si>
  <si>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</si>
  <si>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</si>
  <si>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</si>
  <si>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18部门，120164店</t>
    <phoneticPr fontId="23" type="noConversion"/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</si>
</sst>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b/>
      <sz val="11"/>
      <color indexed="64"/>
      <name val="Arial Narrow"/>
      <family val="2"/>
    </font>
    <font>
      <sz val="11"/>
      <color indexed="64"/>
      <name val="Arial Narrow"/>
      <family val="2"/>
    </font>
    <font>
      <sz val="8"/>
      <color rgb="FF000000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8"/>
      <color rgb="FFFF0000"/>
      <name val="宋体"/>
      <family val="3"/>
      <charset val="134"/>
    </font>
    <font>
      <sz val="8"/>
      <color rgb="FFFF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8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24" fillId="0" borderId="0" xfId="0" applyNumberFormat="1" applyFont="1" applyAlignment="1"/>
    <xf numFmtId="0" fontId="0" fillId="0" borderId="0" xfId="0" applyAlignment="1"/>
    <xf numFmtId="0" fontId="25" fillId="0" borderId="0" xfId="0" applyNumberFormat="1" applyFont="1" applyAlignment="1"/>
    <xf numFmtId="0" fontId="0" fillId="0" borderId="0" xfId="0" applyNumberFormat="1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6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7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177" fontId="29" fillId="0" borderId="18" xfId="0" applyNumberFormat="1" applyFont="1" applyFill="1" applyBorder="1">
      <alignment vertical="center"/>
    </xf>
    <xf numFmtId="177" fontId="30" fillId="0" borderId="18" xfId="0" applyNumberFormat="1" applyFont="1" applyFill="1" applyBorder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7393133f13" TargetMode="External"/><Relationship Id="rId13" Type="http://schemas.openxmlformats.org/officeDocument/2006/relationships/hyperlink" Target="cid:7aa04bbb2" TargetMode="External"/><Relationship Id="rId3" Type="http://schemas.openxmlformats.org/officeDocument/2006/relationships/image" Target="cid:650096f013" TargetMode="External"/><Relationship Id="rId7" Type="http://schemas.openxmlformats.org/officeDocument/2006/relationships/hyperlink" Target="cid:7393130e2" TargetMode="External"/><Relationship Id="rId12" Type="http://schemas.openxmlformats.org/officeDocument/2006/relationships/image" Target="cid:78be76ce13" TargetMode="External"/><Relationship Id="rId2" Type="http://schemas.openxmlformats.org/officeDocument/2006/relationships/hyperlink" Target="cid:650096c0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1" Type="http://schemas.openxmlformats.org/officeDocument/2006/relationships/hyperlink" Target="cid:78be76a62" TargetMode="External"/><Relationship Id="rId5" Type="http://schemas.openxmlformats.org/officeDocument/2006/relationships/hyperlink" Target="cid:738f7e472" TargetMode="External"/><Relationship Id="rId10" Type="http://schemas.openxmlformats.org/officeDocument/2006/relationships/image" Target="cid:73952931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aa04be2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aa04be2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C12" sqref="C12:D12"/>
    </sheetView>
  </sheetViews>
  <sheetFormatPr defaultRowHeight="11.25"/>
  <cols>
    <col min="1" max="1" width="7.75" style="1" customWidth="1"/>
    <col min="2" max="2" width="3" style="22" bestFit="1" customWidth="1"/>
    <col min="3" max="4" width="9" style="1"/>
    <col min="5" max="5" width="10.5" style="1" bestFit="1" customWidth="1"/>
    <col min="6" max="6" width="12.25" style="42" bestFit="1" customWidth="1"/>
    <col min="7" max="7" width="10.5" style="1" bestFit="1" customWidth="1"/>
    <col min="8" max="8" width="9" style="42"/>
    <col min="9" max="12" width="9.75" style="12" bestFit="1" customWidth="1"/>
    <col min="13" max="16384" width="9" style="1"/>
  </cols>
  <sheetData>
    <row r="1" spans="1:12">
      <c r="A1" s="23"/>
      <c r="B1" s="24"/>
      <c r="C1" s="25"/>
      <c r="D1" s="26"/>
      <c r="E1" s="27" t="s">
        <v>0</v>
      </c>
      <c r="F1" s="39" t="s">
        <v>3</v>
      </c>
      <c r="G1" s="28" t="s">
        <v>98</v>
      </c>
      <c r="H1" s="39" t="s">
        <v>4</v>
      </c>
      <c r="I1" s="35" t="s">
        <v>96</v>
      </c>
      <c r="J1" s="36" t="s">
        <v>97</v>
      </c>
      <c r="K1" s="68" t="s">
        <v>99</v>
      </c>
      <c r="L1" s="68" t="s">
        <v>100</v>
      </c>
    </row>
    <row r="2" spans="1:12">
      <c r="A2" s="29" t="s">
        <v>5</v>
      </c>
      <c r="B2" s="30"/>
      <c r="C2" s="52" t="s">
        <v>6</v>
      </c>
      <c r="D2" s="52"/>
      <c r="E2" s="31"/>
      <c r="F2" s="40"/>
      <c r="G2" s="32"/>
      <c r="H2" s="40"/>
      <c r="I2" s="37"/>
      <c r="J2" s="38"/>
      <c r="K2" s="69"/>
      <c r="L2" s="69"/>
    </row>
    <row r="3" spans="1:12">
      <c r="A3" s="53" t="s">
        <v>7</v>
      </c>
      <c r="B3" s="53"/>
      <c r="C3" s="53"/>
      <c r="D3" s="53"/>
      <c r="E3" s="33">
        <f>RA!D7</f>
        <v>32180185.535300002</v>
      </c>
      <c r="F3" s="41">
        <f>RA!I7</f>
        <v>926233.10970000003</v>
      </c>
      <c r="G3" s="34">
        <f>E3-F3</f>
        <v>31253952.4256</v>
      </c>
      <c r="H3" s="43">
        <f>RA!J7</f>
        <v>2.8782715024559802</v>
      </c>
      <c r="I3" s="37">
        <f>SUM(I4:I39)</f>
        <v>32180635.893343471</v>
      </c>
      <c r="J3" s="38">
        <f>SUM(J4:J39)</f>
        <v>31254358.632192224</v>
      </c>
      <c r="K3" s="69">
        <f>E3-I3</f>
        <v>-450.35804346948862</v>
      </c>
      <c r="L3" s="69">
        <f>G3-J3</f>
        <v>-406.20659222453833</v>
      </c>
    </row>
    <row r="4" spans="1:12">
      <c r="A4" s="54">
        <f>RA!A8</f>
        <v>41448</v>
      </c>
      <c r="B4" s="30">
        <v>12</v>
      </c>
      <c r="C4" s="51" t="s">
        <v>8</v>
      </c>
      <c r="D4" s="51"/>
      <c r="E4" s="33">
        <f>RA!D8</f>
        <v>946755.93889999995</v>
      </c>
      <c r="F4" s="41">
        <f>RA!I8</f>
        <v>118869.4203</v>
      </c>
      <c r="G4" s="34">
        <f t="shared" ref="G4:G39" si="0">E4-F4</f>
        <v>827886.51859999995</v>
      </c>
      <c r="H4" s="43">
        <f>RA!J8</f>
        <v>12.5554449056966</v>
      </c>
      <c r="I4" s="37">
        <f>VLOOKUP(B4,RMS!B:D,3,FALSE)</f>
        <v>946756.36577606795</v>
      </c>
      <c r="J4" s="38">
        <f>VLOOKUP(B4,RMS!B:E,4,FALSE)</f>
        <v>827886.51269145298</v>
      </c>
      <c r="K4" s="69">
        <f t="shared" ref="K4:K39" si="1">E4-I4</f>
        <v>-0.42687606799881905</v>
      </c>
      <c r="L4" s="69">
        <f t="shared" ref="L4:L39" si="2">G4-J4</f>
        <v>5.908546969294548E-3</v>
      </c>
    </row>
    <row r="5" spans="1:12">
      <c r="A5" s="54"/>
      <c r="B5" s="30">
        <v>13</v>
      </c>
      <c r="C5" s="51" t="s">
        <v>9</v>
      </c>
      <c r="D5" s="51"/>
      <c r="E5" s="33">
        <f>RA!D9</f>
        <v>124257.9537</v>
      </c>
      <c r="F5" s="41">
        <f>RA!I9</f>
        <v>22747.548599999998</v>
      </c>
      <c r="G5" s="34">
        <f t="shared" si="0"/>
        <v>101510.4051</v>
      </c>
      <c r="H5" s="43">
        <f>RA!J9</f>
        <v>18.3067143169927</v>
      </c>
      <c r="I5" s="37">
        <f>VLOOKUP(B5,RMS!B:D,3,FALSE)</f>
        <v>124257.98297031999</v>
      </c>
      <c r="J5" s="38">
        <f>VLOOKUP(B5,RMS!B:E,4,FALSE)</f>
        <v>101510.41382749401</v>
      </c>
      <c r="K5" s="69">
        <f t="shared" si="1"/>
        <v>-2.9270319995703176E-2</v>
      </c>
      <c r="L5" s="69">
        <f t="shared" si="2"/>
        <v>-8.7274940015049651E-3</v>
      </c>
    </row>
    <row r="6" spans="1:12">
      <c r="A6" s="54"/>
      <c r="B6" s="30">
        <v>14</v>
      </c>
      <c r="C6" s="51" t="s">
        <v>10</v>
      </c>
      <c r="D6" s="51"/>
      <c r="E6" s="33">
        <f>RA!D10</f>
        <v>213770.4442</v>
      </c>
      <c r="F6" s="41">
        <f>RA!I10</f>
        <v>39082.481500000002</v>
      </c>
      <c r="G6" s="34">
        <f t="shared" si="0"/>
        <v>174687.9627</v>
      </c>
      <c r="H6" s="43">
        <f>RA!J10</f>
        <v>18.282453239155501</v>
      </c>
      <c r="I6" s="37">
        <f>VLOOKUP(B6,RMS!B:D,3,FALSE)</f>
        <v>213773.360599145</v>
      </c>
      <c r="J6" s="38">
        <f>VLOOKUP(B6,RMS!B:E,4,FALSE)</f>
        <v>174687.96341111101</v>
      </c>
      <c r="K6" s="69">
        <f t="shared" si="1"/>
        <v>-2.9163991450041067</v>
      </c>
      <c r="L6" s="69">
        <f t="shared" si="2"/>
        <v>-7.1111100260168314E-4</v>
      </c>
    </row>
    <row r="7" spans="1:12">
      <c r="A7" s="54"/>
      <c r="B7" s="30">
        <v>15</v>
      </c>
      <c r="C7" s="51" t="s">
        <v>11</v>
      </c>
      <c r="D7" s="51"/>
      <c r="E7" s="33">
        <f>RA!D11</f>
        <v>118970.32520000001</v>
      </c>
      <c r="F7" s="41">
        <f>RA!I11</f>
        <v>14100.884400000001</v>
      </c>
      <c r="G7" s="34">
        <f t="shared" si="0"/>
        <v>104869.44080000001</v>
      </c>
      <c r="H7" s="43">
        <f>RA!J11</f>
        <v>11.852438308708599</v>
      </c>
      <c r="I7" s="37">
        <f>VLOOKUP(B7,RMS!B:D,3,FALSE)</f>
        <v>118970.36333760701</v>
      </c>
      <c r="J7" s="38">
        <f>VLOOKUP(B7,RMS!B:E,4,FALSE)</f>
        <v>104869.440696581</v>
      </c>
      <c r="K7" s="69">
        <f t="shared" si="1"/>
        <v>-3.8137606999953277E-2</v>
      </c>
      <c r="L7" s="69">
        <f t="shared" si="2"/>
        <v>1.0341900633648038E-4</v>
      </c>
    </row>
    <row r="8" spans="1:12">
      <c r="A8" s="54"/>
      <c r="B8" s="30">
        <v>16</v>
      </c>
      <c r="C8" s="51" t="s">
        <v>12</v>
      </c>
      <c r="D8" s="51"/>
      <c r="E8" s="33">
        <f>RA!D12</f>
        <v>427108.71659999999</v>
      </c>
      <c r="F8" s="41">
        <f>RA!I12</f>
        <v>2040.8371999999999</v>
      </c>
      <c r="G8" s="34">
        <f t="shared" si="0"/>
        <v>425067.87939999998</v>
      </c>
      <c r="H8" s="43">
        <f>RA!J12</f>
        <v>0.47782616478682299</v>
      </c>
      <c r="I8" s="37">
        <f>VLOOKUP(B8,RMS!B:D,3,FALSE)</f>
        <v>427108.76171538502</v>
      </c>
      <c r="J8" s="38">
        <f>VLOOKUP(B8,RMS!B:E,4,FALSE)</f>
        <v>425067.88102222199</v>
      </c>
      <c r="K8" s="69">
        <f t="shared" si="1"/>
        <v>-4.5115385029930621E-2</v>
      </c>
      <c r="L8" s="69">
        <f t="shared" si="2"/>
        <v>-1.6222220147028565E-3</v>
      </c>
    </row>
    <row r="9" spans="1:12">
      <c r="A9" s="54"/>
      <c r="B9" s="30">
        <v>17</v>
      </c>
      <c r="C9" s="51" t="s">
        <v>13</v>
      </c>
      <c r="D9" s="51"/>
      <c r="E9" s="33">
        <f>RA!D13</f>
        <v>504751.10830000002</v>
      </c>
      <c r="F9" s="41">
        <f>RA!I13</f>
        <v>95853.039699999994</v>
      </c>
      <c r="G9" s="34">
        <f t="shared" si="0"/>
        <v>408898.0686</v>
      </c>
      <c r="H9" s="43">
        <f>RA!J13</f>
        <v>18.990159332751698</v>
      </c>
      <c r="I9" s="37">
        <f>VLOOKUP(B9,RMS!B:D,3,FALSE)</f>
        <v>504751.347447009</v>
      </c>
      <c r="J9" s="38">
        <f>VLOOKUP(B9,RMS!B:E,4,FALSE)</f>
        <v>408898.068709402</v>
      </c>
      <c r="K9" s="69">
        <f t="shared" si="1"/>
        <v>-0.23914700897876173</v>
      </c>
      <c r="L9" s="69">
        <f t="shared" si="2"/>
        <v>-1.0940199717879295E-4</v>
      </c>
    </row>
    <row r="10" spans="1:12">
      <c r="A10" s="54"/>
      <c r="B10" s="30">
        <v>18</v>
      </c>
      <c r="C10" s="51" t="s">
        <v>14</v>
      </c>
      <c r="D10" s="51"/>
      <c r="E10" s="33">
        <f>RA!D14</f>
        <v>296272.46299999999</v>
      </c>
      <c r="F10" s="41">
        <f>RA!I14</f>
        <v>30075.810099999999</v>
      </c>
      <c r="G10" s="34">
        <f t="shared" si="0"/>
        <v>266196.65289999999</v>
      </c>
      <c r="H10" s="43">
        <f>RA!J14</f>
        <v>10.151402460916501</v>
      </c>
      <c r="I10" s="37">
        <f>VLOOKUP(B10,RMS!B:D,3,FALSE)</f>
        <v>296720.68694359</v>
      </c>
      <c r="J10" s="38">
        <f>VLOOKUP(B10,RMS!B:E,4,FALSE)</f>
        <v>266602.63500512799</v>
      </c>
      <c r="K10" s="69">
        <f t="shared" si="1"/>
        <v>-448.22394359001191</v>
      </c>
      <c r="L10" s="69">
        <f t="shared" si="2"/>
        <v>-405.98210512800142</v>
      </c>
    </row>
    <row r="11" spans="1:12">
      <c r="A11" s="54"/>
      <c r="B11" s="30">
        <v>19</v>
      </c>
      <c r="C11" s="51" t="s">
        <v>15</v>
      </c>
      <c r="D11" s="51"/>
      <c r="E11" s="33">
        <f>RA!D15</f>
        <v>150806.13320000001</v>
      </c>
      <c r="F11" s="41">
        <f>RA!I15</f>
        <v>20910.138500000001</v>
      </c>
      <c r="G11" s="34">
        <f t="shared" si="0"/>
        <v>129895.99470000001</v>
      </c>
      <c r="H11" s="43">
        <f>RA!J15</f>
        <v>13.865575660817999</v>
      </c>
      <c r="I11" s="37">
        <f>VLOOKUP(B11,RMS!B:D,3,FALSE)</f>
        <v>150806.17387350401</v>
      </c>
      <c r="J11" s="38">
        <f>VLOOKUP(B11,RMS!B:E,4,FALSE)</f>
        <v>129895.990664957</v>
      </c>
      <c r="K11" s="69">
        <f t="shared" si="1"/>
        <v>-4.0673504001460969E-2</v>
      </c>
      <c r="L11" s="69">
        <f t="shared" si="2"/>
        <v>4.0350430062972009E-3</v>
      </c>
    </row>
    <row r="12" spans="1:12">
      <c r="A12" s="54"/>
      <c r="B12" s="30">
        <v>21</v>
      </c>
      <c r="C12" s="51" t="s">
        <v>16</v>
      </c>
      <c r="D12" s="51"/>
      <c r="E12" s="33">
        <f>RA!D16</f>
        <v>2574265.5296999998</v>
      </c>
      <c r="F12" s="41">
        <f>RA!I16</f>
        <v>-136332.09659999999</v>
      </c>
      <c r="G12" s="34">
        <f t="shared" si="0"/>
        <v>2710597.6262999997</v>
      </c>
      <c r="H12" s="43">
        <f>RA!J16</f>
        <v>-5.2959609266060399</v>
      </c>
      <c r="I12" s="37">
        <f>VLOOKUP(B12,RMS!B:D,3,FALSE)</f>
        <v>2574264.8119999999</v>
      </c>
      <c r="J12" s="38">
        <f>VLOOKUP(B12,RMS!B:E,4,FALSE)</f>
        <v>2710597.6263000001</v>
      </c>
      <c r="K12" s="69">
        <f t="shared" si="1"/>
        <v>0.71769999992102385</v>
      </c>
      <c r="L12" s="69">
        <f t="shared" si="2"/>
        <v>0</v>
      </c>
    </row>
    <row r="13" spans="1:12">
      <c r="A13" s="54"/>
      <c r="B13" s="30">
        <v>22</v>
      </c>
      <c r="C13" s="51" t="s">
        <v>17</v>
      </c>
      <c r="D13" s="51"/>
      <c r="E13" s="33">
        <f>RA!D17</f>
        <v>667292.69680000003</v>
      </c>
      <c r="F13" s="41">
        <f>RA!I17</f>
        <v>51222.548699999999</v>
      </c>
      <c r="G13" s="34">
        <f t="shared" si="0"/>
        <v>616070.14809999999</v>
      </c>
      <c r="H13" s="43">
        <f>RA!J17</f>
        <v>7.67617403062218</v>
      </c>
      <c r="I13" s="37">
        <f>VLOOKUP(B13,RMS!B:D,3,FALSE)</f>
        <v>667292.75396153796</v>
      </c>
      <c r="J13" s="38">
        <f>VLOOKUP(B13,RMS!B:E,4,FALSE)</f>
        <v>616070.14805384597</v>
      </c>
      <c r="K13" s="69">
        <f t="shared" si="1"/>
        <v>-5.7161537930369377E-2</v>
      </c>
      <c r="L13" s="69">
        <f t="shared" si="2"/>
        <v>4.6154018491506577E-5</v>
      </c>
    </row>
    <row r="14" spans="1:12">
      <c r="A14" s="54"/>
      <c r="B14" s="30">
        <v>23</v>
      </c>
      <c r="C14" s="51" t="s">
        <v>18</v>
      </c>
      <c r="D14" s="51"/>
      <c r="E14" s="33">
        <f>RA!D18</f>
        <v>2219803.1842999998</v>
      </c>
      <c r="F14" s="41">
        <f>RA!I18</f>
        <v>109378.39840000001</v>
      </c>
      <c r="G14" s="34">
        <f t="shared" si="0"/>
        <v>2110424.7859</v>
      </c>
      <c r="H14" s="43">
        <f>RA!J18</f>
        <v>4.9273917243474799</v>
      </c>
      <c r="I14" s="37">
        <f>VLOOKUP(B14,RMS!B:D,3,FALSE)</f>
        <v>2219802.0416162401</v>
      </c>
      <c r="J14" s="38">
        <f>VLOOKUP(B14,RMS!B:E,4,FALSE)</f>
        <v>2110424.7912324802</v>
      </c>
      <c r="K14" s="69">
        <f t="shared" si="1"/>
        <v>1.1426837597973645</v>
      </c>
      <c r="L14" s="69">
        <f t="shared" si="2"/>
        <v>-5.3324801847338676E-3</v>
      </c>
    </row>
    <row r="15" spans="1:12">
      <c r="A15" s="54"/>
      <c r="B15" s="30">
        <v>24</v>
      </c>
      <c r="C15" s="51" t="s">
        <v>19</v>
      </c>
      <c r="D15" s="51"/>
      <c r="E15" s="33">
        <f>RA!D19</f>
        <v>1656807.8504000001</v>
      </c>
      <c r="F15" s="41">
        <f>RA!I19</f>
        <v>14782.099700000001</v>
      </c>
      <c r="G15" s="34">
        <f t="shared" si="0"/>
        <v>1642025.7507000002</v>
      </c>
      <c r="H15" s="43">
        <f>RA!J19</f>
        <v>0.8922036249666</v>
      </c>
      <c r="I15" s="37">
        <f>VLOOKUP(B15,RMS!B:D,3,FALSE)</f>
        <v>1656807.8245957301</v>
      </c>
      <c r="J15" s="38">
        <f>VLOOKUP(B15,RMS!B:E,4,FALSE)</f>
        <v>1642025.7503017101</v>
      </c>
      <c r="K15" s="69">
        <f t="shared" si="1"/>
        <v>2.5804270058870316E-2</v>
      </c>
      <c r="L15" s="69">
        <f t="shared" si="2"/>
        <v>3.982901107519865E-4</v>
      </c>
    </row>
    <row r="16" spans="1:12">
      <c r="A16" s="54"/>
      <c r="B16" s="30">
        <v>25</v>
      </c>
      <c r="C16" s="51" t="s">
        <v>20</v>
      </c>
      <c r="D16" s="51"/>
      <c r="E16" s="33">
        <f>RA!D20</f>
        <v>3125217.0968999998</v>
      </c>
      <c r="F16" s="41">
        <f>RA!I20</f>
        <v>-161419.6715</v>
      </c>
      <c r="G16" s="34">
        <f t="shared" si="0"/>
        <v>3286636.7683999999</v>
      </c>
      <c r="H16" s="43">
        <f>RA!J20</f>
        <v>-5.1650706653344898</v>
      </c>
      <c r="I16" s="37">
        <f>VLOOKUP(B16,RMS!B:D,3,FALSE)</f>
        <v>3125217.0737999999</v>
      </c>
      <c r="J16" s="38">
        <f>VLOOKUP(B16,RMS!B:E,4,FALSE)</f>
        <v>3286636.7683999999</v>
      </c>
      <c r="K16" s="69">
        <f t="shared" si="1"/>
        <v>2.3099999874830246E-2</v>
      </c>
      <c r="L16" s="69">
        <f t="shared" si="2"/>
        <v>0</v>
      </c>
    </row>
    <row r="17" spans="1:12">
      <c r="A17" s="54"/>
      <c r="B17" s="30">
        <v>26</v>
      </c>
      <c r="C17" s="51" t="s">
        <v>21</v>
      </c>
      <c r="D17" s="51"/>
      <c r="E17" s="33">
        <f>RA!D21</f>
        <v>609383.33290000004</v>
      </c>
      <c r="F17" s="41">
        <f>RA!I21</f>
        <v>15007.276</v>
      </c>
      <c r="G17" s="34">
        <f t="shared" si="0"/>
        <v>594376.05690000008</v>
      </c>
      <c r="H17" s="43">
        <f>RA!J21</f>
        <v>2.4626987956138802</v>
      </c>
      <c r="I17" s="37">
        <f>VLOOKUP(B17,RMS!B:D,3,FALSE)</f>
        <v>609383.26150533196</v>
      </c>
      <c r="J17" s="38">
        <f>VLOOKUP(B17,RMS!B:E,4,FALSE)</f>
        <v>594376.05692899902</v>
      </c>
      <c r="K17" s="69">
        <f t="shared" si="1"/>
        <v>7.1394668077118695E-2</v>
      </c>
      <c r="L17" s="69">
        <f t="shared" si="2"/>
        <v>-2.8998940251767635E-5</v>
      </c>
    </row>
    <row r="18" spans="1:12">
      <c r="A18" s="54"/>
      <c r="B18" s="30">
        <v>27</v>
      </c>
      <c r="C18" s="51" t="s">
        <v>22</v>
      </c>
      <c r="D18" s="51"/>
      <c r="E18" s="33">
        <f>RA!D22</f>
        <v>1821974.4985</v>
      </c>
      <c r="F18" s="41">
        <f>RA!I22</f>
        <v>56058.706200000001</v>
      </c>
      <c r="G18" s="34">
        <f t="shared" si="0"/>
        <v>1765915.7923000001</v>
      </c>
      <c r="H18" s="43">
        <f>RA!J22</f>
        <v>3.0768106933523001</v>
      </c>
      <c r="I18" s="37">
        <f>VLOOKUP(B18,RMS!B:D,3,FALSE)</f>
        <v>1821974.8598539799</v>
      </c>
      <c r="J18" s="38">
        <f>VLOOKUP(B18,RMS!B:E,4,FALSE)</f>
        <v>1765915.7921008801</v>
      </c>
      <c r="K18" s="69">
        <f t="shared" si="1"/>
        <v>-0.36135397991165519</v>
      </c>
      <c r="L18" s="69">
        <f t="shared" si="2"/>
        <v>1.9912002608180046E-4</v>
      </c>
    </row>
    <row r="19" spans="1:12">
      <c r="A19" s="54"/>
      <c r="B19" s="30">
        <v>29</v>
      </c>
      <c r="C19" s="51" t="s">
        <v>23</v>
      </c>
      <c r="D19" s="51"/>
      <c r="E19" s="33">
        <f>RA!D23</f>
        <v>6190045.0533999996</v>
      </c>
      <c r="F19" s="41">
        <f>RA!I23</f>
        <v>108939.51270000001</v>
      </c>
      <c r="G19" s="34">
        <f t="shared" si="0"/>
        <v>6081105.5406999998</v>
      </c>
      <c r="H19" s="43">
        <f>RA!J23</f>
        <v>1.7599146978770801</v>
      </c>
      <c r="I19" s="37">
        <f>VLOOKUP(B19,RMS!B:D,3,FALSE)</f>
        <v>6190045.7900384599</v>
      </c>
      <c r="J19" s="38">
        <f>VLOOKUP(B19,RMS!B:E,4,FALSE)</f>
        <v>6081105.5400418798</v>
      </c>
      <c r="K19" s="69">
        <f t="shared" si="1"/>
        <v>-0.73663846030831337</v>
      </c>
      <c r="L19" s="69">
        <f t="shared" si="2"/>
        <v>6.5812002867460251E-4</v>
      </c>
    </row>
    <row r="20" spans="1:12">
      <c r="A20" s="54"/>
      <c r="B20" s="30">
        <v>31</v>
      </c>
      <c r="C20" s="51" t="s">
        <v>24</v>
      </c>
      <c r="D20" s="51"/>
      <c r="E20" s="33">
        <f>RA!D24</f>
        <v>379726.913</v>
      </c>
      <c r="F20" s="41">
        <f>RA!I24</f>
        <v>39230.588400000001</v>
      </c>
      <c r="G20" s="34">
        <f t="shared" si="0"/>
        <v>340496.32459999999</v>
      </c>
      <c r="H20" s="43">
        <f>RA!J24</f>
        <v>10.3312636152287</v>
      </c>
      <c r="I20" s="37">
        <f>VLOOKUP(B20,RMS!B:D,3,FALSE)</f>
        <v>379726.77444687998</v>
      </c>
      <c r="J20" s="38">
        <f>VLOOKUP(B20,RMS!B:E,4,FALSE)</f>
        <v>340496.34413131402</v>
      </c>
      <c r="K20" s="69">
        <f t="shared" si="1"/>
        <v>0.13855312002124265</v>
      </c>
      <c r="L20" s="69">
        <f t="shared" si="2"/>
        <v>-1.9531314028427005E-2</v>
      </c>
    </row>
    <row r="21" spans="1:12">
      <c r="A21" s="54"/>
      <c r="B21" s="30">
        <v>32</v>
      </c>
      <c r="C21" s="51" t="s">
        <v>25</v>
      </c>
      <c r="D21" s="51"/>
      <c r="E21" s="33">
        <f>RA!D25</f>
        <v>371741.17570000002</v>
      </c>
      <c r="F21" s="41">
        <f>RA!I25</f>
        <v>18188.578300000001</v>
      </c>
      <c r="G21" s="34">
        <f t="shared" si="0"/>
        <v>353552.59740000003</v>
      </c>
      <c r="H21" s="43">
        <f>RA!J25</f>
        <v>4.8928070090030698</v>
      </c>
      <c r="I21" s="37">
        <f>VLOOKUP(B21,RMS!B:D,3,FALSE)</f>
        <v>371741.166468943</v>
      </c>
      <c r="J21" s="38">
        <f>VLOOKUP(B21,RMS!B:E,4,FALSE)</f>
        <v>353552.614597846</v>
      </c>
      <c r="K21" s="69">
        <f t="shared" si="1"/>
        <v>9.2310570180416107E-3</v>
      </c>
      <c r="L21" s="69">
        <f t="shared" si="2"/>
        <v>-1.7197845969349146E-2</v>
      </c>
    </row>
    <row r="22" spans="1:12">
      <c r="A22" s="54"/>
      <c r="B22" s="30">
        <v>33</v>
      </c>
      <c r="C22" s="51" t="s">
        <v>26</v>
      </c>
      <c r="D22" s="51"/>
      <c r="E22" s="33">
        <f>RA!D26</f>
        <v>1232626.8108999999</v>
      </c>
      <c r="F22" s="41">
        <f>RA!I26</f>
        <v>193058.17110000001</v>
      </c>
      <c r="G22" s="34">
        <f t="shared" si="0"/>
        <v>1039568.6397999999</v>
      </c>
      <c r="H22" s="43">
        <f>RA!J26</f>
        <v>15.662337488752099</v>
      </c>
      <c r="I22" s="37">
        <f>VLOOKUP(B22,RMS!B:D,3,FALSE)</f>
        <v>1232626.68197431</v>
      </c>
      <c r="J22" s="38">
        <f>VLOOKUP(B22,RMS!B:E,4,FALSE)</f>
        <v>1039568.89345797</v>
      </c>
      <c r="K22" s="69">
        <f t="shared" si="1"/>
        <v>0.12892568996176124</v>
      </c>
      <c r="L22" s="69">
        <f t="shared" si="2"/>
        <v>-0.25365797011181712</v>
      </c>
    </row>
    <row r="23" spans="1:12">
      <c r="A23" s="54"/>
      <c r="B23" s="30">
        <v>34</v>
      </c>
      <c r="C23" s="51" t="s">
        <v>27</v>
      </c>
      <c r="D23" s="51"/>
      <c r="E23" s="33">
        <f>RA!D27</f>
        <v>278365.45030000003</v>
      </c>
      <c r="F23" s="41">
        <f>RA!I27</f>
        <v>71016.304999999993</v>
      </c>
      <c r="G23" s="34">
        <f t="shared" si="0"/>
        <v>207349.14530000003</v>
      </c>
      <c r="H23" s="43">
        <f>RA!J27</f>
        <v>25.5118962944088</v>
      </c>
      <c r="I23" s="37">
        <f>VLOOKUP(B23,RMS!B:D,3,FALSE)</f>
        <v>278365.19984125299</v>
      </c>
      <c r="J23" s="38">
        <f>VLOOKUP(B23,RMS!B:E,4,FALSE)</f>
        <v>207349.171301041</v>
      </c>
      <c r="K23" s="69">
        <f t="shared" si="1"/>
        <v>0.25045874703209847</v>
      </c>
      <c r="L23" s="69">
        <f t="shared" si="2"/>
        <v>-2.6001040969276801E-2</v>
      </c>
    </row>
    <row r="24" spans="1:12">
      <c r="A24" s="54"/>
      <c r="B24" s="30">
        <v>35</v>
      </c>
      <c r="C24" s="51" t="s">
        <v>28</v>
      </c>
      <c r="D24" s="51"/>
      <c r="E24" s="33">
        <f>RA!D28</f>
        <v>1226979.4643999999</v>
      </c>
      <c r="F24" s="41">
        <f>RA!I28</f>
        <v>-13190.527</v>
      </c>
      <c r="G24" s="34">
        <f t="shared" si="0"/>
        <v>1240169.9913999999</v>
      </c>
      <c r="H24" s="43">
        <f>RA!J28</f>
        <v>-1.0750405677286701</v>
      </c>
      <c r="I24" s="37">
        <f>VLOOKUP(B24,RMS!B:D,3,FALSE)</f>
        <v>1226979.46490177</v>
      </c>
      <c r="J24" s="38">
        <f>VLOOKUP(B24,RMS!B:E,4,FALSE)</f>
        <v>1240169.9531214901</v>
      </c>
      <c r="K24" s="69">
        <f t="shared" si="1"/>
        <v>-5.0177006050944328E-4</v>
      </c>
      <c r="L24" s="69">
        <f t="shared" si="2"/>
        <v>3.8278509862720966E-2</v>
      </c>
    </row>
    <row r="25" spans="1:12">
      <c r="A25" s="54"/>
      <c r="B25" s="30">
        <v>36</v>
      </c>
      <c r="C25" s="51" t="s">
        <v>29</v>
      </c>
      <c r="D25" s="51"/>
      <c r="E25" s="33">
        <f>RA!D29</f>
        <v>692010.77890000003</v>
      </c>
      <c r="F25" s="41">
        <f>RA!I29</f>
        <v>76975.494200000001</v>
      </c>
      <c r="G25" s="34">
        <f t="shared" si="0"/>
        <v>615035.28470000008</v>
      </c>
      <c r="H25" s="43">
        <f>RA!J29</f>
        <v>11.123453065623901</v>
      </c>
      <c r="I25" s="37">
        <f>VLOOKUP(B25,RMS!B:D,3,FALSE)</f>
        <v>692010.779912389</v>
      </c>
      <c r="J25" s="38">
        <f>VLOOKUP(B25,RMS!B:E,4,FALSE)</f>
        <v>615035.30606171698</v>
      </c>
      <c r="K25" s="69">
        <f t="shared" si="1"/>
        <v>-1.0123889660462737E-3</v>
      </c>
      <c r="L25" s="69">
        <f t="shared" si="2"/>
        <v>-2.1361716906540096E-2</v>
      </c>
    </row>
    <row r="26" spans="1:12">
      <c r="A26" s="54"/>
      <c r="B26" s="30">
        <v>37</v>
      </c>
      <c r="C26" s="51" t="s">
        <v>30</v>
      </c>
      <c r="D26" s="51"/>
      <c r="E26" s="33">
        <f>RA!D30</f>
        <v>1938900.9879999999</v>
      </c>
      <c r="F26" s="41">
        <f>RA!I30</f>
        <v>178740.39780000001</v>
      </c>
      <c r="G26" s="34">
        <f t="shared" si="0"/>
        <v>1760160.5902</v>
      </c>
      <c r="H26" s="43">
        <f>RA!J30</f>
        <v>9.2186449388719396</v>
      </c>
      <c r="I26" s="37">
        <f>VLOOKUP(B26,RMS!B:D,3,FALSE)</f>
        <v>1938900.99213186</v>
      </c>
      <c r="J26" s="38">
        <f>VLOOKUP(B26,RMS!B:E,4,FALSE)</f>
        <v>1760160.62643127</v>
      </c>
      <c r="K26" s="69">
        <f t="shared" si="1"/>
        <v>-4.1318600997328758E-3</v>
      </c>
      <c r="L26" s="69">
        <f t="shared" si="2"/>
        <v>-3.6231270059943199E-2</v>
      </c>
    </row>
    <row r="27" spans="1:12">
      <c r="A27" s="54"/>
      <c r="B27" s="30">
        <v>38</v>
      </c>
      <c r="C27" s="51" t="s">
        <v>31</v>
      </c>
      <c r="D27" s="51"/>
      <c r="E27" s="33">
        <f>RA!D31</f>
        <v>2643733.1885000002</v>
      </c>
      <c r="F27" s="41">
        <f>RA!I31</f>
        <v>-101752.57180000001</v>
      </c>
      <c r="G27" s="34">
        <f t="shared" si="0"/>
        <v>2745485.7603000002</v>
      </c>
      <c r="H27" s="43">
        <f>RA!J31</f>
        <v>-3.8488215165817201</v>
      </c>
      <c r="I27" s="37">
        <f>VLOOKUP(B27,RMS!B:D,3,FALSE)</f>
        <v>2643733.1544698901</v>
      </c>
      <c r="J27" s="38">
        <f>VLOOKUP(B27,RMS!B:E,4,FALSE)</f>
        <v>2745485.6248504398</v>
      </c>
      <c r="K27" s="69">
        <f t="shared" si="1"/>
        <v>3.4030110109597445E-2</v>
      </c>
      <c r="L27" s="69">
        <f t="shared" si="2"/>
        <v>0.13544956035912037</v>
      </c>
    </row>
    <row r="28" spans="1:12">
      <c r="A28" s="54"/>
      <c r="B28" s="30">
        <v>39</v>
      </c>
      <c r="C28" s="51" t="s">
        <v>32</v>
      </c>
      <c r="D28" s="51"/>
      <c r="E28" s="33">
        <f>RA!D32</f>
        <v>150511.23430000001</v>
      </c>
      <c r="F28" s="41">
        <f>RA!I32</f>
        <v>32179.593400000002</v>
      </c>
      <c r="G28" s="34">
        <f t="shared" si="0"/>
        <v>118331.64090000001</v>
      </c>
      <c r="H28" s="43">
        <f>RA!J32</f>
        <v>21.3801936776755</v>
      </c>
      <c r="I28" s="37">
        <f>VLOOKUP(B28,RMS!B:D,3,FALSE)</f>
        <v>150511.02034774999</v>
      </c>
      <c r="J28" s="38">
        <f>VLOOKUP(B28,RMS!B:E,4,FALSE)</f>
        <v>118331.646527683</v>
      </c>
      <c r="K28" s="69">
        <f t="shared" si="1"/>
        <v>0.21395225002197549</v>
      </c>
      <c r="L28" s="69">
        <f t="shared" si="2"/>
        <v>-5.6276829855050892E-3</v>
      </c>
    </row>
    <row r="29" spans="1:12">
      <c r="A29" s="54"/>
      <c r="B29" s="30">
        <v>40</v>
      </c>
      <c r="C29" s="51" t="s">
        <v>33</v>
      </c>
      <c r="D29" s="51"/>
      <c r="E29" s="33">
        <f>RA!D33</f>
        <v>104.53019999999999</v>
      </c>
      <c r="F29" s="41">
        <f>RA!I33</f>
        <v>21.874500000000001</v>
      </c>
      <c r="G29" s="34">
        <f t="shared" si="0"/>
        <v>82.655699999999996</v>
      </c>
      <c r="H29" s="43">
        <f>RA!J33</f>
        <v>20.926488230195702</v>
      </c>
      <c r="I29" s="37">
        <f>VLOOKUP(B29,RMS!B:D,3,FALSE)</f>
        <v>104.5301</v>
      </c>
      <c r="J29" s="38">
        <f>VLOOKUP(B29,RMS!B:E,4,FALSE)</f>
        <v>82.655699999999996</v>
      </c>
      <c r="K29" s="69">
        <f t="shared" si="1"/>
        <v>9.9999999989108801E-5</v>
      </c>
      <c r="L29" s="69">
        <f t="shared" si="2"/>
        <v>0</v>
      </c>
    </row>
    <row r="30" spans="1:12">
      <c r="A30" s="54"/>
      <c r="B30" s="30">
        <v>41</v>
      </c>
      <c r="C30" s="51" t="s">
        <v>57</v>
      </c>
      <c r="D30" s="51"/>
      <c r="E30" s="33">
        <f>RA!D34</f>
        <v>0</v>
      </c>
      <c r="F30" s="41">
        <f>RA!I34</f>
        <v>0</v>
      </c>
      <c r="G30" s="34">
        <f t="shared" si="0"/>
        <v>0</v>
      </c>
      <c r="H30" s="43">
        <f>RA!J34</f>
        <v>0</v>
      </c>
      <c r="I30" s="37">
        <v>0</v>
      </c>
      <c r="J30" s="38">
        <v>0</v>
      </c>
      <c r="K30" s="69">
        <f t="shared" si="1"/>
        <v>0</v>
      </c>
      <c r="L30" s="69">
        <f t="shared" si="2"/>
        <v>0</v>
      </c>
    </row>
    <row r="31" spans="1:12">
      <c r="A31" s="54"/>
      <c r="B31" s="30">
        <v>42</v>
      </c>
      <c r="C31" s="51" t="s">
        <v>34</v>
      </c>
      <c r="D31" s="51"/>
      <c r="E31" s="33">
        <f>RA!D35</f>
        <v>182621.23079999999</v>
      </c>
      <c r="F31" s="41">
        <f>RA!I35</f>
        <v>7308.3473999999997</v>
      </c>
      <c r="G31" s="34">
        <f t="shared" si="0"/>
        <v>175312.88339999999</v>
      </c>
      <c r="H31" s="43">
        <f>RA!J35</f>
        <v>4.0019155319371604</v>
      </c>
      <c r="I31" s="37">
        <f>VLOOKUP(B31,RMS!B:D,3,FALSE)</f>
        <v>182621.2316</v>
      </c>
      <c r="J31" s="38">
        <f>VLOOKUP(B31,RMS!B:E,4,FALSE)</f>
        <v>175312.8915</v>
      </c>
      <c r="K31" s="69">
        <f t="shared" si="1"/>
        <v>-8.0000000889413059E-4</v>
      </c>
      <c r="L31" s="69">
        <f t="shared" si="2"/>
        <v>-8.1000000063795596E-3</v>
      </c>
    </row>
    <row r="32" spans="1:12">
      <c r="A32" s="54"/>
      <c r="B32" s="30">
        <v>71</v>
      </c>
      <c r="C32" s="51" t="s">
        <v>58</v>
      </c>
      <c r="D32" s="51"/>
      <c r="E32" s="33">
        <f>RA!D36</f>
        <v>0</v>
      </c>
      <c r="F32" s="41">
        <f>RA!I36</f>
        <v>0</v>
      </c>
      <c r="G32" s="34">
        <f t="shared" si="0"/>
        <v>0</v>
      </c>
      <c r="H32" s="43">
        <f>RA!J36</f>
        <v>0</v>
      </c>
      <c r="I32" s="37">
        <v>0</v>
      </c>
      <c r="J32" s="38">
        <v>0</v>
      </c>
      <c r="K32" s="69">
        <f t="shared" si="1"/>
        <v>0</v>
      </c>
      <c r="L32" s="69">
        <f t="shared" si="2"/>
        <v>0</v>
      </c>
    </row>
    <row r="33" spans="1:12">
      <c r="A33" s="54"/>
      <c r="B33" s="30">
        <v>72</v>
      </c>
      <c r="C33" s="51" t="s">
        <v>59</v>
      </c>
      <c r="D33" s="51"/>
      <c r="E33" s="33">
        <f>RA!D37</f>
        <v>0</v>
      </c>
      <c r="F33" s="41">
        <f>RA!I37</f>
        <v>0</v>
      </c>
      <c r="G33" s="34">
        <f t="shared" si="0"/>
        <v>0</v>
      </c>
      <c r="H33" s="43">
        <f>RA!J37</f>
        <v>0</v>
      </c>
      <c r="I33" s="37">
        <v>0</v>
      </c>
      <c r="J33" s="38">
        <v>0</v>
      </c>
      <c r="K33" s="69">
        <f t="shared" si="1"/>
        <v>0</v>
      </c>
      <c r="L33" s="69">
        <f t="shared" si="2"/>
        <v>0</v>
      </c>
    </row>
    <row r="34" spans="1:12">
      <c r="A34" s="54"/>
      <c r="B34" s="30">
        <v>73</v>
      </c>
      <c r="C34" s="51" t="s">
        <v>60</v>
      </c>
      <c r="D34" s="51"/>
      <c r="E34" s="33">
        <f>RA!D38</f>
        <v>0</v>
      </c>
      <c r="F34" s="41">
        <f>RA!I38</f>
        <v>0</v>
      </c>
      <c r="G34" s="34">
        <f t="shared" si="0"/>
        <v>0</v>
      </c>
      <c r="H34" s="43">
        <f>RA!J38</f>
        <v>0</v>
      </c>
      <c r="I34" s="37">
        <v>0</v>
      </c>
      <c r="J34" s="38">
        <v>0</v>
      </c>
      <c r="K34" s="69">
        <f t="shared" si="1"/>
        <v>0</v>
      </c>
      <c r="L34" s="69">
        <f t="shared" si="2"/>
        <v>0</v>
      </c>
    </row>
    <row r="35" spans="1:12">
      <c r="A35" s="54"/>
      <c r="B35" s="30">
        <v>75</v>
      </c>
      <c r="C35" s="51" t="s">
        <v>35</v>
      </c>
      <c r="D35" s="51"/>
      <c r="E35" s="33">
        <f>RA!D39</f>
        <v>328217.26419999998</v>
      </c>
      <c r="F35" s="41">
        <f>RA!I39</f>
        <v>15956.5352</v>
      </c>
      <c r="G35" s="34">
        <f t="shared" si="0"/>
        <v>312260.72899999999</v>
      </c>
      <c r="H35" s="43">
        <f>RA!J39</f>
        <v>4.8615770528989701</v>
      </c>
      <c r="I35" s="37">
        <f>VLOOKUP(B35,RMS!B:D,3,FALSE)</f>
        <v>328217.264957265</v>
      </c>
      <c r="J35" s="38">
        <f>VLOOKUP(B35,RMS!B:E,4,FALSE)</f>
        <v>312260.73333333299</v>
      </c>
      <c r="K35" s="69">
        <f t="shared" si="1"/>
        <v>-7.5726502109318972E-4</v>
      </c>
      <c r="L35" s="69">
        <f t="shared" si="2"/>
        <v>-4.3333329958841205E-3</v>
      </c>
    </row>
    <row r="36" spans="1:12">
      <c r="A36" s="54"/>
      <c r="B36" s="30">
        <v>76</v>
      </c>
      <c r="C36" s="51" t="s">
        <v>36</v>
      </c>
      <c r="D36" s="51"/>
      <c r="E36" s="33">
        <f>RA!D40</f>
        <v>1085384.9572999999</v>
      </c>
      <c r="F36" s="41">
        <f>RA!I40</f>
        <v>5639.7183999999997</v>
      </c>
      <c r="G36" s="34">
        <f t="shared" si="0"/>
        <v>1079745.2389</v>
      </c>
      <c r="H36" s="43">
        <f>RA!J40</f>
        <v>0.51960535863969803</v>
      </c>
      <c r="I36" s="37">
        <f>VLOOKUP(B36,RMS!B:D,3,FALSE)</f>
        <v>1085384.94963248</v>
      </c>
      <c r="J36" s="38">
        <f>VLOOKUP(B36,RMS!B:E,4,FALSE)</f>
        <v>1079745.2390632499</v>
      </c>
      <c r="K36" s="69">
        <f t="shared" si="1"/>
        <v>7.6675198506563902E-3</v>
      </c>
      <c r="L36" s="69">
        <f t="shared" si="2"/>
        <v>-1.6324990428984165E-4</v>
      </c>
    </row>
    <row r="37" spans="1:12">
      <c r="A37" s="54"/>
      <c r="B37" s="30">
        <v>77</v>
      </c>
      <c r="C37" s="51" t="s">
        <v>61</v>
      </c>
      <c r="D37" s="51"/>
      <c r="E37" s="33">
        <f>RA!D41</f>
        <v>0</v>
      </c>
      <c r="F37" s="41">
        <f>RA!I41</f>
        <v>0</v>
      </c>
      <c r="G37" s="34">
        <f t="shared" si="0"/>
        <v>0</v>
      </c>
      <c r="H37" s="43">
        <f>RA!J41</f>
        <v>0</v>
      </c>
      <c r="I37" s="37">
        <v>0</v>
      </c>
      <c r="J37" s="38">
        <v>0</v>
      </c>
      <c r="K37" s="69">
        <f t="shared" si="1"/>
        <v>0</v>
      </c>
      <c r="L37" s="69">
        <f t="shared" si="2"/>
        <v>0</v>
      </c>
    </row>
    <row r="38" spans="1:12">
      <c r="A38" s="54"/>
      <c r="B38" s="30">
        <v>78</v>
      </c>
      <c r="C38" s="51" t="s">
        <v>62</v>
      </c>
      <c r="D38" s="51"/>
      <c r="E38" s="33">
        <f>RA!D42</f>
        <v>0</v>
      </c>
      <c r="F38" s="41">
        <f>RA!I42</f>
        <v>0</v>
      </c>
      <c r="G38" s="34">
        <f t="shared" si="0"/>
        <v>0</v>
      </c>
      <c r="H38" s="43">
        <f>RA!J42</f>
        <v>0</v>
      </c>
      <c r="I38" s="37">
        <v>0</v>
      </c>
      <c r="J38" s="38">
        <v>0</v>
      </c>
      <c r="K38" s="69">
        <f t="shared" si="1"/>
        <v>0</v>
      </c>
      <c r="L38" s="69">
        <f t="shared" si="2"/>
        <v>0</v>
      </c>
    </row>
    <row r="39" spans="1:12">
      <c r="A39" s="54"/>
      <c r="B39" s="30">
        <v>99</v>
      </c>
      <c r="C39" s="51" t="s">
        <v>37</v>
      </c>
      <c r="D39" s="51"/>
      <c r="E39" s="33">
        <f>RA!D43</f>
        <v>21779.2228</v>
      </c>
      <c r="F39" s="41">
        <f>RA!I43</f>
        <v>1543.6709000000001</v>
      </c>
      <c r="G39" s="34">
        <f t="shared" si="0"/>
        <v>20235.551899999999</v>
      </c>
      <c r="H39" s="43">
        <f>RA!J43</f>
        <v>7.0878144467120299</v>
      </c>
      <c r="I39" s="37">
        <f>VLOOKUP(B39,RMS!B:D,3,FALSE)</f>
        <v>21779.222524771201</v>
      </c>
      <c r="J39" s="38">
        <f>VLOOKUP(B39,RMS!B:E,4,FALSE)</f>
        <v>20235.552726722599</v>
      </c>
      <c r="K39" s="69">
        <f t="shared" si="1"/>
        <v>2.7522879827301949E-4</v>
      </c>
      <c r="L39" s="69">
        <f t="shared" si="2"/>
        <v>-8.2672260032268241E-4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44" t="s">
        <v>42</v>
      </c>
      <c r="W1" s="59"/>
    </row>
    <row r="2" spans="1:23" ht="12.7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44"/>
      <c r="W2" s="59"/>
    </row>
    <row r="3" spans="1:23" ht="23.25" thickBo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13" t="s">
        <v>43</v>
      </c>
      <c r="W3" s="59"/>
    </row>
    <row r="4" spans="1:23" ht="12.75" thickTop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W4" s="59"/>
    </row>
    <row r="5" spans="1:23" ht="12.75" thickTop="1" thickBot="1">
      <c r="A5" s="2"/>
      <c r="B5" s="3"/>
      <c r="C5" s="4"/>
      <c r="D5" s="5" t="s">
        <v>0</v>
      </c>
      <c r="E5" s="5" t="s">
        <v>1</v>
      </c>
      <c r="F5" s="5" t="s">
        <v>2</v>
      </c>
      <c r="G5" s="5" t="s">
        <v>44</v>
      </c>
      <c r="H5" s="5" t="s">
        <v>45</v>
      </c>
      <c r="I5" s="5" t="s">
        <v>3</v>
      </c>
      <c r="J5" s="5" t="s">
        <v>4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14" t="s">
        <v>56</v>
      </c>
    </row>
    <row r="6" spans="1:23" ht="12" thickBot="1">
      <c r="A6" s="6" t="s">
        <v>5</v>
      </c>
      <c r="B6" s="60" t="s">
        <v>6</v>
      </c>
      <c r="C6" s="6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2" t="s">
        <v>7</v>
      </c>
      <c r="B7" s="63"/>
      <c r="C7" s="64"/>
      <c r="D7" s="7">
        <v>32180185.535300002</v>
      </c>
      <c r="E7" s="7">
        <v>24054024</v>
      </c>
      <c r="F7" s="45">
        <v>133.78296095197999</v>
      </c>
      <c r="G7" s="16"/>
      <c r="H7" s="16"/>
      <c r="I7" s="7">
        <v>926233.10970000003</v>
      </c>
      <c r="J7" s="45">
        <v>2.8782715024559802</v>
      </c>
      <c r="K7" s="16"/>
      <c r="L7" s="16"/>
      <c r="M7" s="16"/>
      <c r="N7" s="7">
        <v>408750343.30589998</v>
      </c>
      <c r="O7" s="7">
        <v>752221372.07389998</v>
      </c>
      <c r="P7" s="7">
        <v>2542148</v>
      </c>
      <c r="Q7" s="7">
        <v>1613586</v>
      </c>
      <c r="R7" s="7">
        <v>57.5464834226375</v>
      </c>
      <c r="S7" s="7">
        <v>14.570073695512599</v>
      </c>
      <c r="T7" s="7">
        <v>11.442303979335501</v>
      </c>
      <c r="U7" s="46">
        <v>27.3351391627581</v>
      </c>
    </row>
    <row r="8" spans="1:23" ht="12" thickBot="1">
      <c r="A8" s="65">
        <v>41448</v>
      </c>
      <c r="B8" s="55" t="s">
        <v>8</v>
      </c>
      <c r="C8" s="56"/>
      <c r="D8" s="8">
        <v>946755.93889999995</v>
      </c>
      <c r="E8" s="8">
        <v>594462</v>
      </c>
      <c r="F8" s="47">
        <v>159.26265074975399</v>
      </c>
      <c r="G8" s="9"/>
      <c r="H8" s="9"/>
      <c r="I8" s="8">
        <v>118869.4203</v>
      </c>
      <c r="J8" s="47">
        <v>12.5554449056966</v>
      </c>
      <c r="K8" s="9"/>
      <c r="L8" s="9"/>
      <c r="M8" s="9"/>
      <c r="N8" s="8">
        <v>11425071.955600001</v>
      </c>
      <c r="O8" s="8">
        <v>21523861.309700001</v>
      </c>
      <c r="P8" s="8">
        <v>69579</v>
      </c>
      <c r="Q8" s="8">
        <v>39037</v>
      </c>
      <c r="R8" s="8">
        <v>78.238594154263893</v>
      </c>
      <c r="S8" s="8">
        <v>16.009651330142699</v>
      </c>
      <c r="T8" s="8">
        <v>15.6061121986833</v>
      </c>
      <c r="U8" s="48">
        <v>2.5857761774483699</v>
      </c>
    </row>
    <row r="9" spans="1:23" ht="12" thickBot="1">
      <c r="A9" s="66"/>
      <c r="B9" s="55" t="s">
        <v>9</v>
      </c>
      <c r="C9" s="56"/>
      <c r="D9" s="8">
        <v>124257.9537</v>
      </c>
      <c r="E9" s="8">
        <v>134567</v>
      </c>
      <c r="F9" s="47">
        <v>92.339097772856604</v>
      </c>
      <c r="G9" s="9"/>
      <c r="H9" s="9"/>
      <c r="I9" s="8">
        <v>22747.548599999998</v>
      </c>
      <c r="J9" s="47">
        <v>18.3067143169927</v>
      </c>
      <c r="K9" s="9"/>
      <c r="L9" s="9"/>
      <c r="M9" s="9"/>
      <c r="N9" s="8">
        <v>2271886.6801</v>
      </c>
      <c r="O9" s="8">
        <v>4462706.3942999998</v>
      </c>
      <c r="P9" s="8">
        <v>11412</v>
      </c>
      <c r="Q9" s="8">
        <v>8985</v>
      </c>
      <c r="R9" s="8">
        <v>27.0116861435726</v>
      </c>
      <c r="S9" s="8">
        <v>12.5414151507185</v>
      </c>
      <c r="T9" s="8">
        <v>13.341071786310501</v>
      </c>
      <c r="U9" s="48">
        <v>-5.99394597675815</v>
      </c>
    </row>
    <row r="10" spans="1:23" ht="12" thickBot="1">
      <c r="A10" s="66"/>
      <c r="B10" s="55" t="s">
        <v>10</v>
      </c>
      <c r="C10" s="56"/>
      <c r="D10" s="8">
        <v>213770.4442</v>
      </c>
      <c r="E10" s="8">
        <v>151427</v>
      </c>
      <c r="F10" s="47">
        <v>141.17062624234799</v>
      </c>
      <c r="G10" s="9"/>
      <c r="H10" s="9"/>
      <c r="I10" s="8">
        <v>39082.481500000002</v>
      </c>
      <c r="J10" s="47">
        <v>18.282453239155501</v>
      </c>
      <c r="K10" s="9"/>
      <c r="L10" s="9"/>
      <c r="M10" s="9"/>
      <c r="N10" s="8">
        <v>4319457.0718</v>
      </c>
      <c r="O10" s="8">
        <v>7547531.4389000004</v>
      </c>
      <c r="P10" s="8">
        <v>135533</v>
      </c>
      <c r="Q10" s="8">
        <v>100623</v>
      </c>
      <c r="R10" s="8">
        <v>34.693857269212799</v>
      </c>
      <c r="S10" s="8">
        <v>1.87713759748548</v>
      </c>
      <c r="T10" s="8">
        <v>1.7909375560259599</v>
      </c>
      <c r="U10" s="48">
        <v>4.81312378365668</v>
      </c>
    </row>
    <row r="11" spans="1:23" ht="12" thickBot="1">
      <c r="A11" s="66"/>
      <c r="B11" s="55" t="s">
        <v>11</v>
      </c>
      <c r="C11" s="56"/>
      <c r="D11" s="8">
        <v>118970.32520000001</v>
      </c>
      <c r="E11" s="8">
        <v>82591</v>
      </c>
      <c r="F11" s="47">
        <v>144.04756595755001</v>
      </c>
      <c r="G11" s="9"/>
      <c r="H11" s="9"/>
      <c r="I11" s="8">
        <v>14100.884400000001</v>
      </c>
      <c r="J11" s="47">
        <v>11.852438308708599</v>
      </c>
      <c r="K11" s="9"/>
      <c r="L11" s="9"/>
      <c r="M11" s="9"/>
      <c r="N11" s="8">
        <v>1563324.0459</v>
      </c>
      <c r="O11" s="8">
        <v>2834157.8629999999</v>
      </c>
      <c r="P11" s="8">
        <v>7963</v>
      </c>
      <c r="Q11" s="8">
        <v>4539</v>
      </c>
      <c r="R11" s="8">
        <v>75.435117867371702</v>
      </c>
      <c r="S11" s="8">
        <v>17.7311704131609</v>
      </c>
      <c r="T11" s="8">
        <v>18.6370940735845</v>
      </c>
      <c r="U11" s="48">
        <v>-4.8608632700290304</v>
      </c>
    </row>
    <row r="12" spans="1:23" ht="12" thickBot="1">
      <c r="A12" s="66"/>
      <c r="B12" s="55" t="s">
        <v>12</v>
      </c>
      <c r="C12" s="56"/>
      <c r="D12" s="8">
        <v>427108.71659999999</v>
      </c>
      <c r="E12" s="8">
        <v>378430</v>
      </c>
      <c r="F12" s="47">
        <v>112.863334460799</v>
      </c>
      <c r="G12" s="9"/>
      <c r="H12" s="9"/>
      <c r="I12" s="8">
        <v>2040.8371999999999</v>
      </c>
      <c r="J12" s="47">
        <v>0.47782616478682299</v>
      </c>
      <c r="K12" s="9"/>
      <c r="L12" s="9"/>
      <c r="M12" s="9"/>
      <c r="N12" s="8">
        <v>6247192.3046000004</v>
      </c>
      <c r="O12" s="8">
        <v>11667430.9879</v>
      </c>
      <c r="P12" s="8">
        <v>8223</v>
      </c>
      <c r="Q12" s="8">
        <v>5602</v>
      </c>
      <c r="R12" s="8">
        <v>46.7868618350589</v>
      </c>
      <c r="S12" s="8">
        <v>61.567524017998302</v>
      </c>
      <c r="T12" s="8">
        <v>69.882243841485206</v>
      </c>
      <c r="U12" s="48">
        <v>-11.8981866729226</v>
      </c>
    </row>
    <row r="13" spans="1:23" ht="12" thickBot="1">
      <c r="A13" s="66"/>
      <c r="B13" s="55" t="s">
        <v>13</v>
      </c>
      <c r="C13" s="56"/>
      <c r="D13" s="8">
        <v>504751.10830000002</v>
      </c>
      <c r="E13" s="8">
        <v>403215</v>
      </c>
      <c r="F13" s="47">
        <v>125.18162972607701</v>
      </c>
      <c r="G13" s="9"/>
      <c r="H13" s="9"/>
      <c r="I13" s="8">
        <v>95853.039699999994</v>
      </c>
      <c r="J13" s="47">
        <v>18.990159332751698</v>
      </c>
      <c r="K13" s="9"/>
      <c r="L13" s="9"/>
      <c r="M13" s="9"/>
      <c r="N13" s="8">
        <v>6788680.1212999998</v>
      </c>
      <c r="O13" s="8">
        <v>12598456.844599999</v>
      </c>
      <c r="P13" s="8">
        <v>29405</v>
      </c>
      <c r="Q13" s="8">
        <v>19170</v>
      </c>
      <c r="R13" s="8">
        <v>53.390714658320299</v>
      </c>
      <c r="S13" s="8">
        <v>20.236005101173301</v>
      </c>
      <c r="T13" s="8">
        <v>20.686632237871699</v>
      </c>
      <c r="U13" s="48">
        <v>-2.1783494360837801</v>
      </c>
    </row>
    <row r="14" spans="1:23" ht="12" thickBot="1">
      <c r="A14" s="66"/>
      <c r="B14" s="55" t="s">
        <v>14</v>
      </c>
      <c r="C14" s="56"/>
      <c r="D14" s="8">
        <v>296272.46299999999</v>
      </c>
      <c r="E14" s="8">
        <v>233574</v>
      </c>
      <c r="F14" s="47">
        <v>126.84308313425301</v>
      </c>
      <c r="G14" s="9"/>
      <c r="H14" s="9"/>
      <c r="I14" s="8">
        <v>30075.810099999999</v>
      </c>
      <c r="J14" s="47">
        <v>10.151402460916501</v>
      </c>
      <c r="K14" s="9"/>
      <c r="L14" s="9"/>
      <c r="M14" s="9"/>
      <c r="N14" s="8">
        <v>4100630.8117999998</v>
      </c>
      <c r="O14" s="8">
        <v>7510479.4031999996</v>
      </c>
      <c r="P14" s="8">
        <v>6880</v>
      </c>
      <c r="Q14" s="8">
        <v>4681</v>
      </c>
      <c r="R14" s="8">
        <v>46.9771416364025</v>
      </c>
      <c r="S14" s="8">
        <v>50.732902616279098</v>
      </c>
      <c r="T14" s="8">
        <v>51.358440504165799</v>
      </c>
      <c r="U14" s="48">
        <v>-1.2179845839282699</v>
      </c>
    </row>
    <row r="15" spans="1:23" ht="12" thickBot="1">
      <c r="A15" s="66"/>
      <c r="B15" s="55" t="s">
        <v>15</v>
      </c>
      <c r="C15" s="56"/>
      <c r="D15" s="8">
        <v>150806.13320000001</v>
      </c>
      <c r="E15" s="8">
        <v>162431</v>
      </c>
      <c r="F15" s="47">
        <v>92.843196926695001</v>
      </c>
      <c r="G15" s="9"/>
      <c r="H15" s="9"/>
      <c r="I15" s="8">
        <v>20910.138500000001</v>
      </c>
      <c r="J15" s="47">
        <v>13.865575660817999</v>
      </c>
      <c r="K15" s="9"/>
      <c r="L15" s="9"/>
      <c r="M15" s="9"/>
      <c r="N15" s="8">
        <v>2390392.8972999998</v>
      </c>
      <c r="O15" s="8">
        <v>4829521.8773999996</v>
      </c>
      <c r="P15" s="8">
        <v>7579</v>
      </c>
      <c r="Q15" s="8">
        <v>5064</v>
      </c>
      <c r="R15" s="8">
        <v>49.664296998420198</v>
      </c>
      <c r="S15" s="8">
        <v>23.4620029027576</v>
      </c>
      <c r="T15" s="8">
        <v>24.6922314375987</v>
      </c>
      <c r="U15" s="48">
        <v>-4.9822493278912701</v>
      </c>
    </row>
    <row r="16" spans="1:23" ht="12" thickBot="1">
      <c r="A16" s="66"/>
      <c r="B16" s="55" t="s">
        <v>16</v>
      </c>
      <c r="C16" s="56"/>
      <c r="D16" s="8">
        <v>2574265.5296999998</v>
      </c>
      <c r="E16" s="8">
        <v>1127161</v>
      </c>
      <c r="F16" s="47">
        <v>228.38490062200501</v>
      </c>
      <c r="G16" s="9"/>
      <c r="H16" s="9"/>
      <c r="I16" s="8">
        <v>-136332.09659999999</v>
      </c>
      <c r="J16" s="47">
        <v>-5.2959609266060399</v>
      </c>
      <c r="K16" s="9"/>
      <c r="L16" s="9"/>
      <c r="M16" s="9"/>
      <c r="N16" s="8">
        <v>23308502.513700001</v>
      </c>
      <c r="O16" s="8">
        <v>41601422.591300003</v>
      </c>
      <c r="P16" s="8">
        <v>161611</v>
      </c>
      <c r="Q16" s="8">
        <v>96994</v>
      </c>
      <c r="R16" s="8">
        <v>66.619584716580405</v>
      </c>
      <c r="S16" s="8">
        <v>18.546876884618001</v>
      </c>
      <c r="T16" s="8">
        <v>9.8929951759902703</v>
      </c>
      <c r="U16" s="48">
        <v>87.474840073006504</v>
      </c>
    </row>
    <row r="17" spans="1:21" ht="12" thickBot="1">
      <c r="A17" s="66"/>
      <c r="B17" s="55" t="s">
        <v>17</v>
      </c>
      <c r="C17" s="56"/>
      <c r="D17" s="8">
        <v>667292.69680000003</v>
      </c>
      <c r="E17" s="8">
        <v>1402854</v>
      </c>
      <c r="F17" s="47">
        <v>47.566795746385601</v>
      </c>
      <c r="G17" s="9"/>
      <c r="H17" s="9"/>
      <c r="I17" s="8">
        <v>51222.548699999999</v>
      </c>
      <c r="J17" s="47">
        <v>7.67617403062218</v>
      </c>
      <c r="K17" s="9"/>
      <c r="L17" s="9"/>
      <c r="M17" s="9"/>
      <c r="N17" s="8">
        <v>17172248.632599998</v>
      </c>
      <c r="O17" s="8">
        <v>31730833.2282</v>
      </c>
      <c r="P17" s="8">
        <v>17122</v>
      </c>
      <c r="Q17" s="8">
        <v>13746</v>
      </c>
      <c r="R17" s="8">
        <v>24.559871962752801</v>
      </c>
      <c r="S17" s="8">
        <v>45.729464986567002</v>
      </c>
      <c r="T17" s="8">
        <v>32.993922275571101</v>
      </c>
      <c r="U17" s="48">
        <v>38.599662703410701</v>
      </c>
    </row>
    <row r="18" spans="1:21" ht="12" thickBot="1">
      <c r="A18" s="66"/>
      <c r="B18" s="55" t="s">
        <v>18</v>
      </c>
      <c r="C18" s="56"/>
      <c r="D18" s="8">
        <v>2219803.1842999998</v>
      </c>
      <c r="E18" s="8">
        <v>1998247</v>
      </c>
      <c r="F18" s="47">
        <v>111.087527432795</v>
      </c>
      <c r="G18" s="9"/>
      <c r="H18" s="9"/>
      <c r="I18" s="8">
        <v>109378.39840000001</v>
      </c>
      <c r="J18" s="47">
        <v>4.9273917243474799</v>
      </c>
      <c r="K18" s="9"/>
      <c r="L18" s="9"/>
      <c r="M18" s="9"/>
      <c r="N18" s="8">
        <v>37067792.315099999</v>
      </c>
      <c r="O18" s="8">
        <v>70125504.812999994</v>
      </c>
      <c r="P18" s="8">
        <v>337039</v>
      </c>
      <c r="Q18" s="8">
        <v>234348</v>
      </c>
      <c r="R18" s="8">
        <v>43.819874716233997</v>
      </c>
      <c r="S18" s="8">
        <v>7.72895304757016</v>
      </c>
      <c r="T18" s="8">
        <v>7.8498492762899597</v>
      </c>
      <c r="U18" s="48">
        <v>-1.5401089175681499</v>
      </c>
    </row>
    <row r="19" spans="1:21" ht="12" thickBot="1">
      <c r="A19" s="66"/>
      <c r="B19" s="55" t="s">
        <v>19</v>
      </c>
      <c r="C19" s="56"/>
      <c r="D19" s="8">
        <v>1656807.8504000001</v>
      </c>
      <c r="E19" s="8">
        <v>631077</v>
      </c>
      <c r="F19" s="47">
        <v>262.53656057818603</v>
      </c>
      <c r="G19" s="9"/>
      <c r="H19" s="9"/>
      <c r="I19" s="8">
        <v>14782.099700000001</v>
      </c>
      <c r="J19" s="47">
        <v>0.8922036249666</v>
      </c>
      <c r="K19" s="9"/>
      <c r="L19" s="9"/>
      <c r="M19" s="9"/>
      <c r="N19" s="8">
        <v>14876196.313899999</v>
      </c>
      <c r="O19" s="8">
        <v>28923608.412700001</v>
      </c>
      <c r="P19" s="8">
        <v>24508</v>
      </c>
      <c r="Q19" s="8">
        <v>12223</v>
      </c>
      <c r="R19" s="8">
        <v>100.507240448335</v>
      </c>
      <c r="S19" s="8">
        <v>79.634232087481607</v>
      </c>
      <c r="T19" s="8">
        <v>61.472459314407303</v>
      </c>
      <c r="U19" s="48">
        <v>29.5445683735933</v>
      </c>
    </row>
    <row r="20" spans="1:21" ht="12" thickBot="1">
      <c r="A20" s="66"/>
      <c r="B20" s="55" t="s">
        <v>20</v>
      </c>
      <c r="C20" s="56"/>
      <c r="D20" s="8">
        <v>3125217.0968999998</v>
      </c>
      <c r="E20" s="8">
        <v>1747052</v>
      </c>
      <c r="F20" s="47">
        <v>178.885178970059</v>
      </c>
      <c r="G20" s="9"/>
      <c r="H20" s="9"/>
      <c r="I20" s="8">
        <v>-161419.6715</v>
      </c>
      <c r="J20" s="47">
        <v>-5.1650706653344898</v>
      </c>
      <c r="K20" s="9"/>
      <c r="L20" s="9"/>
      <c r="M20" s="9"/>
      <c r="N20" s="8">
        <v>24915366.875799999</v>
      </c>
      <c r="O20" s="8">
        <v>43470831.992899999</v>
      </c>
      <c r="P20" s="8">
        <v>124393</v>
      </c>
      <c r="Q20" s="8">
        <v>50755</v>
      </c>
      <c r="R20" s="8">
        <v>145.08521327948</v>
      </c>
      <c r="S20" s="8">
        <v>28.618495654900201</v>
      </c>
      <c r="T20" s="8">
        <v>17.586035454634999</v>
      </c>
      <c r="U20" s="48">
        <v>62.734208791541199</v>
      </c>
    </row>
    <row r="21" spans="1:21" ht="12" thickBot="1">
      <c r="A21" s="66"/>
      <c r="B21" s="55" t="s">
        <v>21</v>
      </c>
      <c r="C21" s="56"/>
      <c r="D21" s="8">
        <v>609383.33290000004</v>
      </c>
      <c r="E21" s="8">
        <v>406961</v>
      </c>
      <c r="F21" s="47">
        <v>149.73998316792</v>
      </c>
      <c r="G21" s="9"/>
      <c r="H21" s="9"/>
      <c r="I21" s="8">
        <v>15007.276</v>
      </c>
      <c r="J21" s="47">
        <v>2.4626987956138802</v>
      </c>
      <c r="K21" s="9"/>
      <c r="L21" s="9"/>
      <c r="M21" s="9"/>
      <c r="N21" s="8">
        <v>7691243.5005999999</v>
      </c>
      <c r="O21" s="8">
        <v>14630939.7698</v>
      </c>
      <c r="P21" s="8">
        <v>77059</v>
      </c>
      <c r="Q21" s="8">
        <v>42301</v>
      </c>
      <c r="R21" s="8">
        <v>82.168270253658307</v>
      </c>
      <c r="S21" s="8">
        <v>9.0630842601123796</v>
      </c>
      <c r="T21" s="8">
        <v>8.5541022718139104</v>
      </c>
      <c r="U21" s="48">
        <v>5.9501508413757298</v>
      </c>
    </row>
    <row r="22" spans="1:21" ht="12" thickBot="1">
      <c r="A22" s="66"/>
      <c r="B22" s="55" t="s">
        <v>22</v>
      </c>
      <c r="C22" s="56"/>
      <c r="D22" s="8">
        <v>1821974.4985</v>
      </c>
      <c r="E22" s="8">
        <v>1464994</v>
      </c>
      <c r="F22" s="47">
        <v>124.367369320284</v>
      </c>
      <c r="G22" s="9"/>
      <c r="H22" s="9"/>
      <c r="I22" s="8">
        <v>56058.706200000001</v>
      </c>
      <c r="J22" s="47">
        <v>3.0768106933523001</v>
      </c>
      <c r="K22" s="9"/>
      <c r="L22" s="9"/>
      <c r="M22" s="9"/>
      <c r="N22" s="8">
        <v>35726026.878899999</v>
      </c>
      <c r="O22" s="8">
        <v>58654807.838799998</v>
      </c>
      <c r="P22" s="8">
        <v>191371</v>
      </c>
      <c r="Q22" s="8">
        <v>128902</v>
      </c>
      <c r="R22" s="8">
        <v>48.462397790569597</v>
      </c>
      <c r="S22" s="8">
        <v>11.1250918895757</v>
      </c>
      <c r="T22" s="8">
        <v>10.4236129377356</v>
      </c>
      <c r="U22" s="48">
        <v>6.7297102840475</v>
      </c>
    </row>
    <row r="23" spans="1:21" ht="12" thickBot="1">
      <c r="A23" s="66"/>
      <c r="B23" s="55" t="s">
        <v>23</v>
      </c>
      <c r="C23" s="56"/>
      <c r="D23" s="8">
        <v>6190045.0533999996</v>
      </c>
      <c r="E23" s="8">
        <v>2932876</v>
      </c>
      <c r="F23" s="47">
        <v>211.05716891542599</v>
      </c>
      <c r="G23" s="9"/>
      <c r="H23" s="9"/>
      <c r="I23" s="8">
        <v>108939.51270000001</v>
      </c>
      <c r="J23" s="47">
        <v>1.7599146978770801</v>
      </c>
      <c r="K23" s="9"/>
      <c r="L23" s="9"/>
      <c r="M23" s="9"/>
      <c r="N23" s="8">
        <v>60445000.543200001</v>
      </c>
      <c r="O23" s="8">
        <v>112720763.7147</v>
      </c>
      <c r="P23" s="8">
        <v>428321</v>
      </c>
      <c r="Q23" s="8">
        <v>185853</v>
      </c>
      <c r="R23" s="8">
        <v>130.462247044707</v>
      </c>
      <c r="S23" s="8">
        <v>16.9340659461012</v>
      </c>
      <c r="T23" s="8">
        <v>15.839536574066599</v>
      </c>
      <c r="U23" s="48">
        <v>6.9101098186584302</v>
      </c>
    </row>
    <row r="24" spans="1:21" ht="12" thickBot="1">
      <c r="A24" s="66"/>
      <c r="B24" s="55" t="s">
        <v>24</v>
      </c>
      <c r="C24" s="56"/>
      <c r="D24" s="8">
        <v>379726.913</v>
      </c>
      <c r="E24" s="8">
        <v>420962</v>
      </c>
      <c r="F24" s="47">
        <v>90.204558368688893</v>
      </c>
      <c r="G24" s="9"/>
      <c r="H24" s="9"/>
      <c r="I24" s="8">
        <v>39230.588400000001</v>
      </c>
      <c r="J24" s="47">
        <v>10.3312636152287</v>
      </c>
      <c r="K24" s="9"/>
      <c r="L24" s="9"/>
      <c r="M24" s="9"/>
      <c r="N24" s="8">
        <v>6815387.5231999997</v>
      </c>
      <c r="O24" s="8">
        <v>11911375.556399999</v>
      </c>
      <c r="P24" s="8">
        <v>55600</v>
      </c>
      <c r="Q24" s="8">
        <v>44847</v>
      </c>
      <c r="R24" s="8">
        <v>23.977077619461699</v>
      </c>
      <c r="S24" s="8">
        <v>7.9551162985611503</v>
      </c>
      <c r="T24" s="8">
        <v>7.91101043325083</v>
      </c>
      <c r="U24" s="48">
        <v>0.55752505552184595</v>
      </c>
    </row>
    <row r="25" spans="1:21" ht="12" thickBot="1">
      <c r="A25" s="66"/>
      <c r="B25" s="55" t="s">
        <v>25</v>
      </c>
      <c r="C25" s="56"/>
      <c r="D25" s="8">
        <v>371741.17570000002</v>
      </c>
      <c r="E25" s="8">
        <v>253750</v>
      </c>
      <c r="F25" s="47">
        <v>146.49898549753701</v>
      </c>
      <c r="G25" s="9"/>
      <c r="H25" s="9"/>
      <c r="I25" s="8">
        <v>18188.578300000001</v>
      </c>
      <c r="J25" s="47">
        <v>4.8928070090030698</v>
      </c>
      <c r="K25" s="9"/>
      <c r="L25" s="9"/>
      <c r="M25" s="9"/>
      <c r="N25" s="8">
        <v>5103142.8490000004</v>
      </c>
      <c r="O25" s="8">
        <v>9410287.7285999991</v>
      </c>
      <c r="P25" s="8">
        <v>28588</v>
      </c>
      <c r="Q25" s="8">
        <v>21679</v>
      </c>
      <c r="R25" s="8">
        <v>31.869551178559899</v>
      </c>
      <c r="S25" s="8">
        <v>14.555535280537301</v>
      </c>
      <c r="T25" s="8">
        <v>11.657771876009001</v>
      </c>
      <c r="U25" s="48">
        <v>24.856923221251702</v>
      </c>
    </row>
    <row r="26" spans="1:21" ht="12" thickBot="1">
      <c r="A26" s="66"/>
      <c r="B26" s="55" t="s">
        <v>26</v>
      </c>
      <c r="C26" s="56"/>
      <c r="D26" s="8">
        <v>1232626.8108999999</v>
      </c>
      <c r="E26" s="8">
        <v>712826</v>
      </c>
      <c r="F26" s="47">
        <v>172.921135157809</v>
      </c>
      <c r="G26" s="9"/>
      <c r="H26" s="9"/>
      <c r="I26" s="8">
        <v>193058.17110000001</v>
      </c>
      <c r="J26" s="47">
        <v>15.662337488752099</v>
      </c>
      <c r="K26" s="9"/>
      <c r="L26" s="9"/>
      <c r="M26" s="9"/>
      <c r="N26" s="8">
        <v>14201720.3968</v>
      </c>
      <c r="O26" s="8">
        <v>25328102.9793</v>
      </c>
      <c r="P26" s="8">
        <v>117119</v>
      </c>
      <c r="Q26" s="8">
        <v>74036</v>
      </c>
      <c r="R26" s="8">
        <v>58.191960667783299</v>
      </c>
      <c r="S26" s="8">
        <v>12.068382797838099</v>
      </c>
      <c r="T26" s="8">
        <v>9.1230637325085109</v>
      </c>
      <c r="U26" s="48">
        <v>32.284319738274299</v>
      </c>
    </row>
    <row r="27" spans="1:21" ht="12" thickBot="1">
      <c r="A27" s="66"/>
      <c r="B27" s="55" t="s">
        <v>27</v>
      </c>
      <c r="C27" s="56"/>
      <c r="D27" s="8">
        <v>278365.45030000003</v>
      </c>
      <c r="E27" s="8">
        <v>317154</v>
      </c>
      <c r="F27" s="47">
        <v>87.7698059302421</v>
      </c>
      <c r="G27" s="9"/>
      <c r="H27" s="9"/>
      <c r="I27" s="8">
        <v>71016.304999999993</v>
      </c>
      <c r="J27" s="47">
        <v>25.5118962944088</v>
      </c>
      <c r="K27" s="9"/>
      <c r="L27" s="9"/>
      <c r="M27" s="9"/>
      <c r="N27" s="8">
        <v>5230924.2724000001</v>
      </c>
      <c r="O27" s="8">
        <v>10751847.958799999</v>
      </c>
      <c r="P27" s="8">
        <v>61252</v>
      </c>
      <c r="Q27" s="8">
        <v>49321</v>
      </c>
      <c r="R27" s="8">
        <v>24.190507086231001</v>
      </c>
      <c r="S27" s="8">
        <v>5.3034312316332501</v>
      </c>
      <c r="T27" s="8">
        <v>5.5028515561322804</v>
      </c>
      <c r="U27" s="48">
        <v>-3.6239451939566201</v>
      </c>
    </row>
    <row r="28" spans="1:21" ht="12" thickBot="1">
      <c r="A28" s="66"/>
      <c r="B28" s="55" t="s">
        <v>28</v>
      </c>
      <c r="C28" s="56"/>
      <c r="D28" s="8">
        <v>1226979.4643999999</v>
      </c>
      <c r="E28" s="8">
        <v>1154385</v>
      </c>
      <c r="F28" s="47">
        <v>106.288583479515</v>
      </c>
      <c r="G28" s="9"/>
      <c r="H28" s="9"/>
      <c r="I28" s="8">
        <v>-13190.527</v>
      </c>
      <c r="J28" s="47">
        <v>-1.0750405677286701</v>
      </c>
      <c r="K28" s="9"/>
      <c r="L28" s="9"/>
      <c r="M28" s="9"/>
      <c r="N28" s="8">
        <v>19120823.4879</v>
      </c>
      <c r="O28" s="8">
        <v>36694484.258400001</v>
      </c>
      <c r="P28" s="8">
        <v>85260</v>
      </c>
      <c r="Q28" s="8">
        <v>61474</v>
      </c>
      <c r="R28" s="8">
        <v>38.692780687770401</v>
      </c>
      <c r="S28" s="8">
        <v>14.440102461881301</v>
      </c>
      <c r="T28" s="8">
        <v>12.9840954159482</v>
      </c>
      <c r="U28" s="48">
        <v>11.2137734612201</v>
      </c>
    </row>
    <row r="29" spans="1:21" ht="12" thickBot="1">
      <c r="A29" s="66"/>
      <c r="B29" s="55" t="s">
        <v>29</v>
      </c>
      <c r="C29" s="56"/>
      <c r="D29" s="8">
        <v>692010.77890000003</v>
      </c>
      <c r="E29" s="8">
        <v>776564</v>
      </c>
      <c r="F29" s="47">
        <v>89.111879883692794</v>
      </c>
      <c r="G29" s="9"/>
      <c r="H29" s="9"/>
      <c r="I29" s="8">
        <v>76975.494200000001</v>
      </c>
      <c r="J29" s="47">
        <v>11.123453065623901</v>
      </c>
      <c r="K29" s="9"/>
      <c r="L29" s="9"/>
      <c r="M29" s="9"/>
      <c r="N29" s="8">
        <v>12733988.623400001</v>
      </c>
      <c r="O29" s="8">
        <v>27667675.953299999</v>
      </c>
      <c r="P29" s="8">
        <v>242503</v>
      </c>
      <c r="Q29" s="8">
        <v>201331</v>
      </c>
      <c r="R29" s="8">
        <v>20.449905876392599</v>
      </c>
      <c r="S29" s="8">
        <v>2.8593594421512298</v>
      </c>
      <c r="T29" s="8">
        <v>2.6783807019286598</v>
      </c>
      <c r="U29" s="48">
        <v>6.7570207660265096</v>
      </c>
    </row>
    <row r="30" spans="1:21" ht="12" thickBot="1">
      <c r="A30" s="66"/>
      <c r="B30" s="55" t="s">
        <v>30</v>
      </c>
      <c r="C30" s="56"/>
      <c r="D30" s="8">
        <v>1938900.9879999999</v>
      </c>
      <c r="E30" s="8">
        <v>1344799</v>
      </c>
      <c r="F30" s="47">
        <v>144.177753552761</v>
      </c>
      <c r="G30" s="9"/>
      <c r="H30" s="9"/>
      <c r="I30" s="8">
        <v>178740.39780000001</v>
      </c>
      <c r="J30" s="47">
        <v>9.2186449388719396</v>
      </c>
      <c r="K30" s="9"/>
      <c r="L30" s="9"/>
      <c r="M30" s="9"/>
      <c r="N30" s="8">
        <v>32880781.6248</v>
      </c>
      <c r="O30" s="8">
        <v>61169461.090300001</v>
      </c>
      <c r="P30" s="8">
        <v>176539</v>
      </c>
      <c r="Q30" s="8">
        <v>119587</v>
      </c>
      <c r="R30" s="8">
        <v>47.623905608469101</v>
      </c>
      <c r="S30" s="8">
        <v>12.444738451560299</v>
      </c>
      <c r="T30" s="8">
        <v>12.747704784801</v>
      </c>
      <c r="U30" s="48">
        <v>-2.3766343695217098</v>
      </c>
    </row>
    <row r="31" spans="1:21" ht="12" thickBot="1">
      <c r="A31" s="66"/>
      <c r="B31" s="55" t="s">
        <v>31</v>
      </c>
      <c r="C31" s="56"/>
      <c r="D31" s="8">
        <v>2643733.1885000002</v>
      </c>
      <c r="E31" s="8">
        <v>1703718</v>
      </c>
      <c r="F31" s="47">
        <v>155.17434155769899</v>
      </c>
      <c r="G31" s="9"/>
      <c r="H31" s="9"/>
      <c r="I31" s="8">
        <v>-101752.57180000001</v>
      </c>
      <c r="J31" s="47">
        <v>-3.8488215165817201</v>
      </c>
      <c r="K31" s="9"/>
      <c r="L31" s="9"/>
      <c r="M31" s="9"/>
      <c r="N31" s="8">
        <v>24429276.596700002</v>
      </c>
      <c r="O31" s="8">
        <v>44732031.174400002</v>
      </c>
      <c r="P31" s="8">
        <v>68213</v>
      </c>
      <c r="Q31" s="8">
        <v>34204</v>
      </c>
      <c r="R31" s="8">
        <v>99.429891240790596</v>
      </c>
      <c r="S31" s="8">
        <v>43.7711768211338</v>
      </c>
      <c r="T31" s="8">
        <v>24.7092432288621</v>
      </c>
      <c r="U31" s="48">
        <v>77.144951044093503</v>
      </c>
    </row>
    <row r="32" spans="1:21" ht="12" thickBot="1">
      <c r="A32" s="66"/>
      <c r="B32" s="55" t="s">
        <v>32</v>
      </c>
      <c r="C32" s="56"/>
      <c r="D32" s="8">
        <v>150511.23430000001</v>
      </c>
      <c r="E32" s="8">
        <v>198737</v>
      </c>
      <c r="F32" s="47">
        <v>75.733876580606506</v>
      </c>
      <c r="G32" s="9"/>
      <c r="H32" s="9"/>
      <c r="I32" s="8">
        <v>32179.593400000002</v>
      </c>
      <c r="J32" s="47">
        <v>21.3801936776755</v>
      </c>
      <c r="K32" s="9"/>
      <c r="L32" s="9"/>
      <c r="M32" s="9"/>
      <c r="N32" s="8">
        <v>4359810.8289000001</v>
      </c>
      <c r="O32" s="8">
        <v>7458453.5069000004</v>
      </c>
      <c r="P32" s="8">
        <v>46160</v>
      </c>
      <c r="Q32" s="8">
        <v>38353</v>
      </c>
      <c r="R32" s="8">
        <v>20.355643626313501</v>
      </c>
      <c r="S32" s="8">
        <v>3.8013970082322399</v>
      </c>
      <c r="T32" s="8">
        <v>4.0210815946601297</v>
      </c>
      <c r="U32" s="48">
        <v>-5.4633207821405403</v>
      </c>
    </row>
    <row r="33" spans="1:21" ht="12" thickBot="1">
      <c r="A33" s="66"/>
      <c r="B33" s="55" t="s">
        <v>33</v>
      </c>
      <c r="C33" s="56"/>
      <c r="D33" s="8">
        <v>104.53019999999999</v>
      </c>
      <c r="E33" s="9"/>
      <c r="F33" s="9"/>
      <c r="G33" s="9"/>
      <c r="H33" s="9"/>
      <c r="I33" s="8">
        <v>21.874500000000001</v>
      </c>
      <c r="J33" s="47">
        <v>20.926488230195702</v>
      </c>
      <c r="K33" s="9"/>
      <c r="L33" s="9"/>
      <c r="M33" s="9"/>
      <c r="N33" s="8">
        <v>2781.2019</v>
      </c>
      <c r="O33" s="8">
        <v>6121.7096000000001</v>
      </c>
      <c r="P33" s="8">
        <v>18</v>
      </c>
      <c r="Q33" s="8">
        <v>26</v>
      </c>
      <c r="R33" s="8">
        <v>-30.769230769230798</v>
      </c>
      <c r="S33" s="8">
        <v>6.7944444444444398</v>
      </c>
      <c r="T33" s="8">
        <v>5.9576923076923096</v>
      </c>
      <c r="U33" s="48">
        <v>14.0449035219855</v>
      </c>
    </row>
    <row r="34" spans="1:21" ht="12" thickBot="1">
      <c r="A34" s="66"/>
      <c r="B34" s="55" t="s">
        <v>57</v>
      </c>
      <c r="C34" s="56"/>
      <c r="D34" s="9"/>
      <c r="E34" s="9"/>
      <c r="F34" s="9"/>
      <c r="G34" s="9"/>
      <c r="H34" s="9"/>
      <c r="I34" s="9"/>
      <c r="J34" s="9"/>
      <c r="K34" s="9"/>
      <c r="L34" s="9"/>
      <c r="M34" s="9"/>
      <c r="N34" s="8">
        <v>1</v>
      </c>
      <c r="O34" s="8">
        <v>1</v>
      </c>
      <c r="P34" s="9"/>
      <c r="Q34" s="9"/>
      <c r="R34" s="9"/>
      <c r="S34" s="9"/>
      <c r="T34" s="9"/>
      <c r="U34" s="17"/>
    </row>
    <row r="35" spans="1:21" ht="12" thickBot="1">
      <c r="A35" s="66"/>
      <c r="B35" s="55" t="s">
        <v>34</v>
      </c>
      <c r="C35" s="56"/>
      <c r="D35" s="8">
        <v>182621.23079999999</v>
      </c>
      <c r="E35" s="8">
        <v>243991</v>
      </c>
      <c r="F35" s="47">
        <v>74.847527490768101</v>
      </c>
      <c r="G35" s="9"/>
      <c r="H35" s="9"/>
      <c r="I35" s="8">
        <v>7308.3473999999997</v>
      </c>
      <c r="J35" s="47">
        <v>4.0019155319371604</v>
      </c>
      <c r="K35" s="9"/>
      <c r="L35" s="9"/>
      <c r="M35" s="9"/>
      <c r="N35" s="8">
        <v>1966543.8041999999</v>
      </c>
      <c r="O35" s="8">
        <v>2940941.9833</v>
      </c>
      <c r="P35" s="8">
        <v>16889</v>
      </c>
      <c r="Q35" s="8">
        <v>11527</v>
      </c>
      <c r="R35" s="8">
        <v>46.5168734276048</v>
      </c>
      <c r="S35" s="8">
        <v>10.858908472970599</v>
      </c>
      <c r="T35" s="8">
        <v>10.2948796304329</v>
      </c>
      <c r="U35" s="48">
        <v>5.4787317849772403</v>
      </c>
    </row>
    <row r="36" spans="1:21" ht="12" customHeight="1" thickBot="1">
      <c r="A36" s="66"/>
      <c r="B36" s="55" t="s">
        <v>58</v>
      </c>
      <c r="C36" s="56"/>
      <c r="D36" s="9"/>
      <c r="E36" s="8">
        <v>808131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66"/>
      <c r="B37" s="55" t="s">
        <v>59</v>
      </c>
      <c r="C37" s="56"/>
      <c r="D37" s="9"/>
      <c r="E37" s="8">
        <v>530375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66"/>
      <c r="B38" s="55" t="s">
        <v>60</v>
      </c>
      <c r="C38" s="56"/>
      <c r="D38" s="9"/>
      <c r="E38" s="8">
        <v>410864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66"/>
      <c r="B39" s="55" t="s">
        <v>35</v>
      </c>
      <c r="C39" s="56"/>
      <c r="D39" s="8">
        <v>328217.26419999998</v>
      </c>
      <c r="E39" s="8">
        <v>344508</v>
      </c>
      <c r="F39" s="47">
        <v>95.271304062605196</v>
      </c>
      <c r="G39" s="9"/>
      <c r="H39" s="9"/>
      <c r="I39" s="8">
        <v>15956.5352</v>
      </c>
      <c r="J39" s="47">
        <v>4.8615770528989701</v>
      </c>
      <c r="K39" s="9"/>
      <c r="L39" s="9"/>
      <c r="M39" s="9"/>
      <c r="N39" s="8">
        <v>7182881.7932000002</v>
      </c>
      <c r="O39" s="8">
        <v>13959270.6875</v>
      </c>
      <c r="P39" s="8">
        <v>555</v>
      </c>
      <c r="Q39" s="8">
        <v>519</v>
      </c>
      <c r="R39" s="8">
        <v>6.9364161849711001</v>
      </c>
      <c r="S39" s="8">
        <v>699.06702702702705</v>
      </c>
      <c r="T39" s="8">
        <v>639.140655105973</v>
      </c>
      <c r="U39" s="48">
        <v>9.3760851296680592</v>
      </c>
    </row>
    <row r="40" spans="1:21" ht="12" thickBot="1">
      <c r="A40" s="66"/>
      <c r="B40" s="55" t="s">
        <v>36</v>
      </c>
      <c r="C40" s="56"/>
      <c r="D40" s="8">
        <v>1085384.9572999999</v>
      </c>
      <c r="E40" s="8">
        <v>697854</v>
      </c>
      <c r="F40" s="47">
        <v>155.53180999177499</v>
      </c>
      <c r="G40" s="9"/>
      <c r="H40" s="9"/>
      <c r="I40" s="8">
        <v>5639.7183999999997</v>
      </c>
      <c r="J40" s="47">
        <v>0.51960535863969803</v>
      </c>
      <c r="K40" s="9"/>
      <c r="L40" s="9"/>
      <c r="M40" s="9"/>
      <c r="N40" s="8">
        <v>13318344.026799999</v>
      </c>
      <c r="O40" s="8">
        <v>23428600.683800001</v>
      </c>
      <c r="P40" s="8">
        <v>5393</v>
      </c>
      <c r="Q40" s="8">
        <v>3803</v>
      </c>
      <c r="R40" s="8">
        <v>41.809098080462803</v>
      </c>
      <c r="S40" s="8">
        <v>241.87902651585401</v>
      </c>
      <c r="T40" s="8">
        <v>231.08211149092801</v>
      </c>
      <c r="U40" s="48">
        <v>4.6723283577705796</v>
      </c>
    </row>
    <row r="41" spans="1:21" ht="12" thickBot="1">
      <c r="A41" s="66"/>
      <c r="B41" s="55" t="s">
        <v>61</v>
      </c>
      <c r="C41" s="56"/>
      <c r="D41" s="9"/>
      <c r="E41" s="8">
        <v>204954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66"/>
      <c r="B42" s="55" t="s">
        <v>62</v>
      </c>
      <c r="C42" s="56"/>
      <c r="D42" s="9"/>
      <c r="E42" s="8">
        <v>78533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67"/>
      <c r="B43" s="55" t="s">
        <v>37</v>
      </c>
      <c r="C43" s="56"/>
      <c r="D43" s="10">
        <v>21779.2228</v>
      </c>
      <c r="E43" s="11"/>
      <c r="F43" s="11"/>
      <c r="G43" s="11"/>
      <c r="H43" s="11"/>
      <c r="I43" s="10">
        <v>1543.6709000000001</v>
      </c>
      <c r="J43" s="49">
        <v>7.0878144467120299</v>
      </c>
      <c r="K43" s="11"/>
      <c r="L43" s="11"/>
      <c r="M43" s="11"/>
      <c r="N43" s="10">
        <v>1094921.8145000001</v>
      </c>
      <c r="O43" s="10">
        <v>1929857.3229</v>
      </c>
      <c r="P43" s="10">
        <v>61</v>
      </c>
      <c r="Q43" s="10">
        <v>56</v>
      </c>
      <c r="R43" s="10">
        <v>8.9285714285714199</v>
      </c>
      <c r="S43" s="10">
        <v>417.15737704918001</v>
      </c>
      <c r="T43" s="10">
        <v>443.82499999999999</v>
      </c>
      <c r="U43" s="50">
        <v>-6.0085896357392299</v>
      </c>
    </row>
  </sheetData>
  <mergeCells count="41"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1:U4"/>
    <mergeCell ref="W1:W4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37:C37"/>
    <mergeCell ref="B38:C38"/>
    <mergeCell ref="B23:C23"/>
    <mergeCell ref="B36:C36"/>
    <mergeCell ref="B25:C25"/>
    <mergeCell ref="B26:C26"/>
    <mergeCell ref="B27:C27"/>
    <mergeCell ref="B28:C28"/>
    <mergeCell ref="B29:C29"/>
    <mergeCell ref="B30:C30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3.25" style="21" bestFit="1" customWidth="1"/>
    <col min="2" max="2" width="5.625" style="21" bestFit="1" customWidth="1"/>
    <col min="3" max="3" width="10.25" style="21" bestFit="1" customWidth="1"/>
    <col min="4" max="6" width="11.25" style="21" bestFit="1" customWidth="1"/>
    <col min="7" max="7" width="12.75" style="21" bestFit="1" customWidth="1"/>
    <col min="8" max="8" width="9" style="21"/>
    <col min="9" max="16384" width="9" style="19"/>
  </cols>
  <sheetData>
    <row r="1" spans="1:8" ht="16.5">
      <c r="A1" s="18" t="s">
        <v>63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64</v>
      </c>
      <c r="G1" s="18" t="s">
        <v>41</v>
      </c>
      <c r="H1" s="18" t="s">
        <v>65</v>
      </c>
    </row>
    <row r="2" spans="1:8" ht="16.5">
      <c r="A2" s="20" t="s">
        <v>66</v>
      </c>
      <c r="B2" s="20">
        <v>12</v>
      </c>
      <c r="C2" s="20">
        <v>93886</v>
      </c>
      <c r="D2" s="20">
        <v>946756.36577606795</v>
      </c>
      <c r="E2" s="20">
        <v>827886.51269145298</v>
      </c>
      <c r="F2" s="20">
        <v>118869.853084615</v>
      </c>
      <c r="G2" s="20">
        <v>827886.51269145298</v>
      </c>
      <c r="H2" s="20">
        <v>0.12555484957016999</v>
      </c>
    </row>
    <row r="3" spans="1:8" ht="16.5">
      <c r="A3" s="20" t="s">
        <v>67</v>
      </c>
      <c r="B3" s="20">
        <v>13</v>
      </c>
      <c r="C3" s="20">
        <v>15960.041999999999</v>
      </c>
      <c r="D3" s="20">
        <v>124257.98297031999</v>
      </c>
      <c r="E3" s="20">
        <v>101510.41382749401</v>
      </c>
      <c r="F3" s="20">
        <v>22747.5691428258</v>
      </c>
      <c r="G3" s="20">
        <v>101510.41382749401</v>
      </c>
      <c r="H3" s="20">
        <v>0.183067265370461</v>
      </c>
    </row>
    <row r="4" spans="1:8" ht="16.5">
      <c r="A4" s="20" t="s">
        <v>68</v>
      </c>
      <c r="B4" s="20">
        <v>14</v>
      </c>
      <c r="C4" s="20">
        <v>169424</v>
      </c>
      <c r="D4" s="20">
        <v>213773.360599145</v>
      </c>
      <c r="E4" s="20">
        <v>174687.96341111101</v>
      </c>
      <c r="F4" s="20">
        <v>39085.3971880342</v>
      </c>
      <c r="G4" s="20">
        <v>174687.96341111101</v>
      </c>
      <c r="H4" s="20">
        <v>0.18283567736639</v>
      </c>
    </row>
    <row r="5" spans="1:8" ht="16.5">
      <c r="A5" s="20" t="s">
        <v>69</v>
      </c>
      <c r="B5" s="20">
        <v>15</v>
      </c>
      <c r="C5" s="20">
        <v>8653</v>
      </c>
      <c r="D5" s="20">
        <v>118970.36333760701</v>
      </c>
      <c r="E5" s="20">
        <v>104869.440696581</v>
      </c>
      <c r="F5" s="20">
        <v>14100.9226410256</v>
      </c>
      <c r="G5" s="20">
        <v>104869.440696581</v>
      </c>
      <c r="H5" s="20">
        <v>0.11852466652565299</v>
      </c>
    </row>
    <row r="6" spans="1:8" ht="16.5">
      <c r="A6" s="20" t="s">
        <v>70</v>
      </c>
      <c r="B6" s="20">
        <v>16</v>
      </c>
      <c r="C6" s="20">
        <v>10818</v>
      </c>
      <c r="D6" s="20">
        <v>427108.76171538502</v>
      </c>
      <c r="E6" s="20">
        <v>425067.88102222199</v>
      </c>
      <c r="F6" s="20">
        <v>2040.8806931623899</v>
      </c>
      <c r="G6" s="20">
        <v>425067.88102222199</v>
      </c>
      <c r="H6" s="20">
        <v>4.7783629747272403E-3</v>
      </c>
    </row>
    <row r="7" spans="1:8" ht="16.5">
      <c r="A7" s="20" t="s">
        <v>71</v>
      </c>
      <c r="B7" s="20">
        <v>17</v>
      </c>
      <c r="C7" s="20">
        <v>34966</v>
      </c>
      <c r="D7" s="20">
        <v>504751.347447009</v>
      </c>
      <c r="E7" s="20">
        <v>408898.068709402</v>
      </c>
      <c r="F7" s="20">
        <v>95853.278737606801</v>
      </c>
      <c r="G7" s="20">
        <v>408898.068709402</v>
      </c>
      <c r="H7" s="20">
        <v>0.18990197692868999</v>
      </c>
    </row>
    <row r="8" spans="1:8" ht="16.5">
      <c r="A8" s="20" t="s">
        <v>72</v>
      </c>
      <c r="B8" s="20">
        <v>18</v>
      </c>
      <c r="C8" s="20">
        <v>79310</v>
      </c>
      <c r="D8" s="20">
        <v>296720.68694359</v>
      </c>
      <c r="E8" s="20">
        <v>266602.63500512799</v>
      </c>
      <c r="F8" s="20">
        <v>30118.0519384615</v>
      </c>
      <c r="G8" s="20">
        <v>266602.63500512799</v>
      </c>
      <c r="H8" s="20">
        <v>0.10150304061606399</v>
      </c>
    </row>
    <row r="9" spans="1:8" ht="16.5">
      <c r="A9" s="20" t="s">
        <v>73</v>
      </c>
      <c r="B9" s="20">
        <v>19</v>
      </c>
      <c r="C9" s="20">
        <v>34476</v>
      </c>
      <c r="D9" s="20">
        <v>150806.17387350401</v>
      </c>
      <c r="E9" s="20">
        <v>129895.990664957</v>
      </c>
      <c r="F9" s="20">
        <v>20910.183208547001</v>
      </c>
      <c r="G9" s="20">
        <v>129895.990664957</v>
      </c>
      <c r="H9" s="20">
        <v>0.138656015675369</v>
      </c>
    </row>
    <row r="10" spans="1:8" ht="16.5">
      <c r="A10" s="20" t="s">
        <v>74</v>
      </c>
      <c r="B10" s="20">
        <v>21</v>
      </c>
      <c r="C10" s="20">
        <v>721516</v>
      </c>
      <c r="D10" s="20">
        <v>2574264.8119999999</v>
      </c>
      <c r="E10" s="20">
        <v>2710597.6263000001</v>
      </c>
      <c r="F10" s="20">
        <v>-136332.8143</v>
      </c>
      <c r="G10" s="20">
        <v>2710597.6263000001</v>
      </c>
      <c r="H10" s="20">
        <v>-5.2959902829142202E-2</v>
      </c>
    </row>
    <row r="11" spans="1:8" ht="16.5">
      <c r="A11" s="20" t="s">
        <v>75</v>
      </c>
      <c r="B11" s="20">
        <v>22</v>
      </c>
      <c r="C11" s="20">
        <v>64175</v>
      </c>
      <c r="D11" s="20">
        <v>667292.75396153796</v>
      </c>
      <c r="E11" s="20">
        <v>616070.14805384597</v>
      </c>
      <c r="F11" s="20">
        <v>51222.605907692297</v>
      </c>
      <c r="G11" s="20">
        <v>616070.14805384597</v>
      </c>
      <c r="H11" s="20">
        <v>7.6761819461694095E-2</v>
      </c>
    </row>
    <row r="12" spans="1:8" ht="16.5">
      <c r="A12" s="20" t="s">
        <v>76</v>
      </c>
      <c r="B12" s="20">
        <v>23</v>
      </c>
      <c r="C12" s="20">
        <v>417047.14</v>
      </c>
      <c r="D12" s="20">
        <v>2219802.0416162401</v>
      </c>
      <c r="E12" s="20">
        <v>2110424.7912324802</v>
      </c>
      <c r="F12" s="20">
        <v>109377.250383761</v>
      </c>
      <c r="G12" s="20">
        <v>2110424.7912324802</v>
      </c>
      <c r="H12" s="20">
        <v>4.9273425437577803E-2</v>
      </c>
    </row>
    <row r="13" spans="1:8" ht="16.5">
      <c r="A13" s="20" t="s">
        <v>77</v>
      </c>
      <c r="B13" s="20">
        <v>24</v>
      </c>
      <c r="C13" s="20">
        <v>35099</v>
      </c>
      <c r="D13" s="20">
        <v>1656807.8245957301</v>
      </c>
      <c r="E13" s="20">
        <v>1642025.7503017101</v>
      </c>
      <c r="F13" s="20">
        <v>14782.0742940171</v>
      </c>
      <c r="G13" s="20">
        <v>1642025.7503017101</v>
      </c>
      <c r="H13" s="20">
        <v>8.9220210543271908E-3</v>
      </c>
    </row>
    <row r="14" spans="1:8" ht="16.5">
      <c r="A14" s="20" t="s">
        <v>78</v>
      </c>
      <c r="B14" s="20">
        <v>25</v>
      </c>
      <c r="C14" s="20">
        <v>170962</v>
      </c>
      <c r="D14" s="20">
        <v>3125217.0737999999</v>
      </c>
      <c r="E14" s="20">
        <v>3286636.7683999999</v>
      </c>
      <c r="F14" s="20">
        <v>-161419.69459999999</v>
      </c>
      <c r="G14" s="20">
        <v>3286636.7683999999</v>
      </c>
      <c r="H14" s="20">
        <v>-5.1650714426606903E-2</v>
      </c>
    </row>
    <row r="15" spans="1:8" ht="16.5">
      <c r="A15" s="20" t="s">
        <v>79</v>
      </c>
      <c r="B15" s="20">
        <v>26</v>
      </c>
      <c r="C15" s="20">
        <v>125388</v>
      </c>
      <c r="D15" s="20">
        <v>609383.26150533196</v>
      </c>
      <c r="E15" s="20">
        <v>594376.05692899902</v>
      </c>
      <c r="F15" s="20">
        <v>15007.204576333101</v>
      </c>
      <c r="G15" s="20">
        <v>594376.05692899902</v>
      </c>
      <c r="H15" s="20">
        <v>2.4626873634929599E-2</v>
      </c>
    </row>
    <row r="16" spans="1:8" ht="16.5">
      <c r="A16" s="20" t="s">
        <v>80</v>
      </c>
      <c r="B16" s="20">
        <v>27</v>
      </c>
      <c r="C16" s="20">
        <v>336927.11700000003</v>
      </c>
      <c r="D16" s="20">
        <v>1821974.8598539799</v>
      </c>
      <c r="E16" s="20">
        <v>1765915.7921008801</v>
      </c>
      <c r="F16" s="20">
        <v>56059.067753097297</v>
      </c>
      <c r="G16" s="20">
        <v>1765915.7921008801</v>
      </c>
      <c r="H16" s="20">
        <v>3.0768299271478498E-2</v>
      </c>
    </row>
    <row r="17" spans="1:8" ht="16.5">
      <c r="A17" s="20" t="s">
        <v>81</v>
      </c>
      <c r="B17" s="20">
        <v>29</v>
      </c>
      <c r="C17" s="20">
        <v>573678</v>
      </c>
      <c r="D17" s="20">
        <v>6190045.7900384599</v>
      </c>
      <c r="E17" s="20">
        <v>6081105.5400418798</v>
      </c>
      <c r="F17" s="20">
        <v>108940.249996581</v>
      </c>
      <c r="G17" s="20">
        <v>6081105.5400418798</v>
      </c>
      <c r="H17" s="20">
        <v>1.7599263994443601E-2</v>
      </c>
    </row>
    <row r="18" spans="1:8" ht="16.5">
      <c r="A18" s="20" t="s">
        <v>82</v>
      </c>
      <c r="B18" s="20">
        <v>31</v>
      </c>
      <c r="C18" s="20">
        <v>59111.578999999998</v>
      </c>
      <c r="D18" s="20">
        <v>379726.77444687998</v>
      </c>
      <c r="E18" s="20">
        <v>340496.34413131402</v>
      </c>
      <c r="F18" s="20">
        <v>39230.430315565602</v>
      </c>
      <c r="G18" s="20">
        <v>340496.34413131402</v>
      </c>
      <c r="H18" s="20">
        <v>0.103312257537567</v>
      </c>
    </row>
    <row r="19" spans="1:8" ht="16.5">
      <c r="A19" s="20" t="s">
        <v>83</v>
      </c>
      <c r="B19" s="20">
        <v>32</v>
      </c>
      <c r="C19" s="20">
        <v>28546.894</v>
      </c>
      <c r="D19" s="20">
        <v>371741.166468943</v>
      </c>
      <c r="E19" s="20">
        <v>353552.614597846</v>
      </c>
      <c r="F19" s="20">
        <v>18188.551871097701</v>
      </c>
      <c r="G19" s="20">
        <v>353552.614597846</v>
      </c>
      <c r="H19" s="20">
        <v>4.8928000210106501E-2</v>
      </c>
    </row>
    <row r="20" spans="1:8" ht="16.5">
      <c r="A20" s="20" t="s">
        <v>84</v>
      </c>
      <c r="B20" s="20">
        <v>33</v>
      </c>
      <c r="C20" s="20">
        <v>154982.95000000001</v>
      </c>
      <c r="D20" s="20">
        <v>1232626.68197431</v>
      </c>
      <c r="E20" s="20">
        <v>1039568.89345797</v>
      </c>
      <c r="F20" s="20">
        <v>193057.788516345</v>
      </c>
      <c r="G20" s="20">
        <v>1039568.89345797</v>
      </c>
      <c r="H20" s="20">
        <v>0.156623080888629</v>
      </c>
    </row>
    <row r="21" spans="1:8" ht="16.5">
      <c r="A21" s="20" t="s">
        <v>85</v>
      </c>
      <c r="B21" s="20">
        <v>34</v>
      </c>
      <c r="C21" s="20">
        <v>65860.491999999998</v>
      </c>
      <c r="D21" s="20">
        <v>278365.19984125299</v>
      </c>
      <c r="E21" s="20">
        <v>207349.171301041</v>
      </c>
      <c r="F21" s="20">
        <v>71016.028540211293</v>
      </c>
      <c r="G21" s="20">
        <v>207349.171301041</v>
      </c>
      <c r="H21" s="20">
        <v>0.25511819933206697</v>
      </c>
    </row>
    <row r="22" spans="1:8" ht="16.5">
      <c r="A22" s="20" t="s">
        <v>86</v>
      </c>
      <c r="B22" s="20">
        <v>35</v>
      </c>
      <c r="C22" s="20">
        <v>55919.542000000001</v>
      </c>
      <c r="D22" s="20">
        <v>1226979.46490177</v>
      </c>
      <c r="E22" s="20">
        <v>1240169.9531214901</v>
      </c>
      <c r="F22" s="20">
        <v>-13190.4882197242</v>
      </c>
      <c r="G22" s="20">
        <v>1240169.9531214901</v>
      </c>
      <c r="H22" s="20">
        <v>-1.07503740665947E-2</v>
      </c>
    </row>
    <row r="23" spans="1:8" ht="16.5">
      <c r="A23" s="20" t="s">
        <v>87</v>
      </c>
      <c r="B23" s="20">
        <v>36</v>
      </c>
      <c r="C23" s="20">
        <v>188262.005</v>
      </c>
      <c r="D23" s="20">
        <v>692010.779912389</v>
      </c>
      <c r="E23" s="20">
        <v>615035.30606171698</v>
      </c>
      <c r="F23" s="20">
        <v>76975.473850672104</v>
      </c>
      <c r="G23" s="20">
        <v>615035.30606171698</v>
      </c>
      <c r="H23" s="20">
        <v>0.111234501087421</v>
      </c>
    </row>
    <row r="24" spans="1:8" ht="16.5">
      <c r="A24" s="20" t="s">
        <v>88</v>
      </c>
      <c r="B24" s="20">
        <v>37</v>
      </c>
      <c r="C24" s="20">
        <v>227009.21299999999</v>
      </c>
      <c r="D24" s="20">
        <v>1938900.99213186</v>
      </c>
      <c r="E24" s="20">
        <v>1760160.62643127</v>
      </c>
      <c r="F24" s="20">
        <v>178740.36570058399</v>
      </c>
      <c r="G24" s="20">
        <v>1760160.62643127</v>
      </c>
      <c r="H24" s="20">
        <v>9.2186432636797905E-2</v>
      </c>
    </row>
    <row r="25" spans="1:8" ht="16.5">
      <c r="A25" s="20" t="s">
        <v>89</v>
      </c>
      <c r="B25" s="20">
        <v>38</v>
      </c>
      <c r="C25" s="20">
        <v>627239.10699999996</v>
      </c>
      <c r="D25" s="20">
        <v>2643733.1544698901</v>
      </c>
      <c r="E25" s="20">
        <v>2745485.6248504398</v>
      </c>
      <c r="F25" s="20">
        <v>-101752.470380554</v>
      </c>
      <c r="G25" s="20">
        <v>2745485.6248504398</v>
      </c>
      <c r="H25" s="20">
        <v>-3.8488177299027197E-2</v>
      </c>
    </row>
    <row r="26" spans="1:8" ht="16.5">
      <c r="A26" s="20" t="s">
        <v>90</v>
      </c>
      <c r="B26" s="20">
        <v>39</v>
      </c>
      <c r="C26" s="20">
        <v>124009.204</v>
      </c>
      <c r="D26" s="20">
        <v>150511.02034774999</v>
      </c>
      <c r="E26" s="20">
        <v>118331.646527683</v>
      </c>
      <c r="F26" s="20">
        <v>32179.373820067001</v>
      </c>
      <c r="G26" s="20">
        <v>118331.646527683</v>
      </c>
      <c r="H26" s="20">
        <v>0.21380078180134501</v>
      </c>
    </row>
    <row r="27" spans="1:8" ht="16.5">
      <c r="A27" s="20" t="s">
        <v>91</v>
      </c>
      <c r="B27" s="20">
        <v>40</v>
      </c>
      <c r="C27" s="20">
        <v>32</v>
      </c>
      <c r="D27" s="20">
        <v>104.5301</v>
      </c>
      <c r="E27" s="20">
        <v>82.655699999999996</v>
      </c>
      <c r="F27" s="20">
        <v>21.874400000000001</v>
      </c>
      <c r="G27" s="20">
        <v>82.655699999999996</v>
      </c>
      <c r="H27" s="20">
        <v>0.20926412583552501</v>
      </c>
    </row>
    <row r="28" spans="1:8" ht="16.5">
      <c r="A28" s="20" t="s">
        <v>92</v>
      </c>
      <c r="B28" s="20">
        <v>42</v>
      </c>
      <c r="C28" s="20">
        <v>12597.642</v>
      </c>
      <c r="D28" s="20">
        <v>182621.2316</v>
      </c>
      <c r="E28" s="20">
        <v>175312.8915</v>
      </c>
      <c r="F28" s="20">
        <v>7308.3401000000003</v>
      </c>
      <c r="G28" s="20">
        <v>175312.8915</v>
      </c>
      <c r="H28" s="20">
        <v>4.0019115170615203E-2</v>
      </c>
    </row>
    <row r="29" spans="1:8" ht="16.5">
      <c r="A29" s="20" t="s">
        <v>93</v>
      </c>
      <c r="B29" s="20">
        <v>75</v>
      </c>
      <c r="C29" s="20">
        <v>569</v>
      </c>
      <c r="D29" s="20">
        <v>328217.264957265</v>
      </c>
      <c r="E29" s="20">
        <v>312260.73333333299</v>
      </c>
      <c r="F29" s="20">
        <v>15956.5316239316</v>
      </c>
      <c r="G29" s="20">
        <v>312260.73333333299</v>
      </c>
      <c r="H29" s="20">
        <v>4.8615759521392701E-2</v>
      </c>
    </row>
    <row r="30" spans="1:8" ht="16.5">
      <c r="A30" s="20" t="s">
        <v>94</v>
      </c>
      <c r="B30" s="20">
        <v>76</v>
      </c>
      <c r="C30" s="20">
        <v>5614</v>
      </c>
      <c r="D30" s="20">
        <v>1085384.94963248</v>
      </c>
      <c r="E30" s="20">
        <v>1079745.2390632499</v>
      </c>
      <c r="F30" s="20">
        <v>5639.7105692307696</v>
      </c>
      <c r="G30" s="20">
        <v>1079745.2390632499</v>
      </c>
      <c r="H30" s="20">
        <v>5.1960464083645403E-3</v>
      </c>
    </row>
    <row r="31" spans="1:8" ht="16.5">
      <c r="A31" s="20" t="s">
        <v>95</v>
      </c>
      <c r="B31" s="20">
        <v>99</v>
      </c>
      <c r="C31" s="20">
        <v>62</v>
      </c>
      <c r="D31" s="20">
        <v>21779.222524771201</v>
      </c>
      <c r="E31" s="20">
        <v>20235.552726722599</v>
      </c>
      <c r="F31" s="20">
        <v>1543.6697980485601</v>
      </c>
      <c r="G31" s="20">
        <v>20235.552726722599</v>
      </c>
      <c r="H31" s="20">
        <v>7.0878094766368402E-2</v>
      </c>
    </row>
  </sheetData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3.5"/>
  <cols>
    <col min="1" max="1" width="17.75" bestFit="1" customWidth="1"/>
  </cols>
  <sheetData>
    <row r="1" spans="1:1">
      <c r="A1" t="s">
        <v>101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RMS-RA数据核对</vt:lpstr>
      <vt:lpstr>RA</vt:lpstr>
      <vt:lpstr>RMS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2013-06-25T11:04:37Z</dcterms:modified>
</cp:coreProperties>
</file>