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G5" s="1"/>
  <c r="J5"/>
  <c r="E6"/>
  <c r="F6"/>
  <c r="J6"/>
  <c r="E7"/>
  <c r="F7"/>
  <c r="G7" s="1"/>
  <c r="J7"/>
  <c r="E8"/>
  <c r="F8"/>
  <c r="J8"/>
  <c r="E9"/>
  <c r="F9"/>
  <c r="J9"/>
  <c r="E10"/>
  <c r="F10"/>
  <c r="J10"/>
  <c r="E11"/>
  <c r="F11"/>
  <c r="G11" s="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G19" s="1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G38" s="1"/>
  <c r="L38" s="1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K39" s="1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6" l="1"/>
  <c r="K28"/>
  <c r="K26"/>
  <c r="K24"/>
  <c r="K22"/>
  <c r="K20"/>
  <c r="K18"/>
  <c r="K16"/>
  <c r="K14"/>
  <c r="K12"/>
  <c r="K10"/>
  <c r="K8"/>
  <c r="K6"/>
  <c r="K4"/>
  <c r="G39"/>
  <c r="K23"/>
  <c r="K21"/>
  <c r="G27"/>
  <c r="G23"/>
  <c r="G21"/>
  <c r="G18"/>
  <c r="K29"/>
  <c r="K15"/>
  <c r="K13"/>
  <c r="G32"/>
  <c r="L32" s="1"/>
  <c r="G29"/>
  <c r="G26"/>
  <c r="L26" s="1"/>
  <c r="G15"/>
  <c r="L15" s="1"/>
  <c r="G13"/>
  <c r="G10"/>
  <c r="L10" s="1"/>
  <c r="G4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G37"/>
  <c r="L37" s="1"/>
  <c r="G35"/>
  <c r="L35" s="1"/>
  <c r="G28"/>
  <c r="L28" s="1"/>
  <c r="L27"/>
  <c r="G24"/>
  <c r="L23"/>
  <c r="G20"/>
  <c r="L19"/>
  <c r="G16"/>
  <c r="G12"/>
  <c r="L11"/>
  <c r="G8"/>
  <c r="L8" s="1"/>
  <c r="L7"/>
  <c r="L29"/>
  <c r="L21"/>
  <c r="L13"/>
  <c r="L5"/>
  <c r="J3"/>
  <c r="L39"/>
  <c r="L24"/>
  <c r="L20"/>
  <c r="L18"/>
  <c r="L16"/>
  <c r="L12"/>
  <c r="L6"/>
  <c r="G3"/>
  <c r="G36"/>
  <c r="L36" s="1"/>
  <c r="L4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<sst xmlns="http://schemas.openxmlformats.org/spreadsheetml/2006/main" count="144" uniqueCount="101">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</sst>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11"/>
      <color indexed="64"/>
      <name val="Arial Narrow"/>
      <charset val="1"/>
    </font>
    <font>
      <sz val="11"/>
      <color indexed="64"/>
      <name val="Arial Narrow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8" fillId="0" borderId="0" xfId="0" applyNumberFormat="1" applyFont="1" applyAlignment="1"/>
    <xf numFmtId="0" fontId="29" fillId="0" borderId="0" xfId="0" applyNumberFormat="1" applyFont="1" applyAlignment="1"/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0" bestFit="1" customWidth="1"/>
    <col min="3" max="4" width="9" style="1"/>
    <col min="5" max="5" width="10.5" style="1" bestFit="1" customWidth="1"/>
    <col min="6" max="6" width="12.25" style="42" bestFit="1" customWidth="1"/>
    <col min="7" max="7" width="10.5" style="1" bestFit="1" customWidth="1"/>
    <col min="8" max="8" width="9" style="42"/>
    <col min="9" max="12" width="9.75" style="12" bestFit="1" customWidth="1"/>
    <col min="13" max="16384" width="9" style="1"/>
  </cols>
  <sheetData>
    <row r="1" spans="1:12">
      <c r="A1" s="21"/>
      <c r="B1" s="22"/>
      <c r="C1" s="23"/>
      <c r="D1" s="24"/>
      <c r="E1" s="25" t="s">
        <v>0</v>
      </c>
      <c r="F1" s="39" t="s">
        <v>3</v>
      </c>
      <c r="G1" s="26" t="s">
        <v>98</v>
      </c>
      <c r="H1" s="39" t="s">
        <v>4</v>
      </c>
      <c r="I1" s="33" t="s">
        <v>96</v>
      </c>
      <c r="J1" s="34" t="s">
        <v>97</v>
      </c>
      <c r="K1" s="35" t="s">
        <v>99</v>
      </c>
      <c r="L1" s="35" t="s">
        <v>100</v>
      </c>
    </row>
    <row r="2" spans="1:12">
      <c r="A2" s="27" t="s">
        <v>5</v>
      </c>
      <c r="B2" s="28"/>
      <c r="C2" s="52" t="s">
        <v>6</v>
      </c>
      <c r="D2" s="52"/>
      <c r="E2" s="29"/>
      <c r="F2" s="40"/>
      <c r="G2" s="30"/>
      <c r="H2" s="40"/>
      <c r="I2" s="36"/>
      <c r="J2" s="37"/>
      <c r="K2" s="38"/>
      <c r="L2" s="38"/>
    </row>
    <row r="3" spans="1:12">
      <c r="A3" s="53" t="s">
        <v>7</v>
      </c>
      <c r="B3" s="53"/>
      <c r="C3" s="53"/>
      <c r="D3" s="53"/>
      <c r="E3" s="31">
        <f>RA!D7</f>
        <v>16626514.622199999</v>
      </c>
      <c r="F3" s="41">
        <f>RA!I7</f>
        <v>1245051.5814</v>
      </c>
      <c r="G3" s="32">
        <f>E3-F3</f>
        <v>15381463.0408</v>
      </c>
      <c r="H3" s="43">
        <f>RA!J7</f>
        <v>7.4883498417496801</v>
      </c>
      <c r="I3" s="36">
        <f>SUM(I4:I39)</f>
        <v>16626518.136344021</v>
      </c>
      <c r="J3" s="37">
        <f>SUM(J4:J39)</f>
        <v>15381463.02564849</v>
      </c>
      <c r="K3" s="38">
        <f>E3-I3</f>
        <v>-3.5141440220177174</v>
      </c>
      <c r="L3" s="38">
        <f>G3-J3</f>
        <v>1.5151510015130043E-2</v>
      </c>
    </row>
    <row r="4" spans="1:12">
      <c r="A4" s="54">
        <f>RA!A8</f>
        <v>41453</v>
      </c>
      <c r="B4" s="28">
        <v>12</v>
      </c>
      <c r="C4" s="51" t="s">
        <v>8</v>
      </c>
      <c r="D4" s="51"/>
      <c r="E4" s="31">
        <f>RA!D8</f>
        <v>584989.19759999996</v>
      </c>
      <c r="F4" s="41">
        <f>RA!I8</f>
        <v>39544.756600000001</v>
      </c>
      <c r="G4" s="32">
        <f t="shared" ref="G4:G39" si="0">E4-F4</f>
        <v>545444.44099999999</v>
      </c>
      <c r="H4" s="43">
        <f>RA!J8</f>
        <v>6.7599122791049702</v>
      </c>
      <c r="I4" s="36">
        <f>VLOOKUP(B4,RMS!B:D,3,FALSE)</f>
        <v>584989.66843846196</v>
      </c>
      <c r="J4" s="37">
        <f>VLOOKUP(B4,RMS!B:E,4,FALSE)</f>
        <v>545444.44603846199</v>
      </c>
      <c r="K4" s="38">
        <f t="shared" ref="K4:K39" si="1">E4-I4</f>
        <v>-0.4708384620025754</v>
      </c>
      <c r="L4" s="38">
        <f t="shared" ref="L4:L39" si="2">G4-J4</f>
        <v>-5.0384619971737266E-3</v>
      </c>
    </row>
    <row r="5" spans="1:12">
      <c r="A5" s="54"/>
      <c r="B5" s="28">
        <v>13</v>
      </c>
      <c r="C5" s="51" t="s">
        <v>9</v>
      </c>
      <c r="D5" s="51"/>
      <c r="E5" s="31">
        <f>RA!D9</f>
        <v>92861.178899999999</v>
      </c>
      <c r="F5" s="41">
        <f>RA!I9</f>
        <v>18450.105</v>
      </c>
      <c r="G5" s="32">
        <f t="shared" si="0"/>
        <v>74411.073900000003</v>
      </c>
      <c r="H5" s="43">
        <f>RA!J9</f>
        <v>19.868480261131001</v>
      </c>
      <c r="I5" s="36">
        <f>VLOOKUP(B5,RMS!B:D,3,FALSE)</f>
        <v>92861.181733771999</v>
      </c>
      <c r="J5" s="37">
        <f>VLOOKUP(B5,RMS!B:E,4,FALSE)</f>
        <v>74411.075197428305</v>
      </c>
      <c r="K5" s="38">
        <f t="shared" si="1"/>
        <v>-2.833771999576129E-3</v>
      </c>
      <c r="L5" s="38">
        <f t="shared" si="2"/>
        <v>-1.2974283017683774E-3</v>
      </c>
    </row>
    <row r="6" spans="1:12">
      <c r="A6" s="54"/>
      <c r="B6" s="28">
        <v>14</v>
      </c>
      <c r="C6" s="51" t="s">
        <v>10</v>
      </c>
      <c r="D6" s="51"/>
      <c r="E6" s="31">
        <f>RA!D10</f>
        <v>128043.31939999999</v>
      </c>
      <c r="F6" s="41">
        <f>RA!I10</f>
        <v>25303.7232</v>
      </c>
      <c r="G6" s="32">
        <f t="shared" si="0"/>
        <v>102739.5962</v>
      </c>
      <c r="H6" s="43">
        <f>RA!J10</f>
        <v>19.7618456929819</v>
      </c>
      <c r="I6" s="36">
        <f>VLOOKUP(B6,RMS!B:D,3,FALSE)</f>
        <v>128045.457566667</v>
      </c>
      <c r="J6" s="37">
        <f>VLOOKUP(B6,RMS!B:E,4,FALSE)</f>
        <v>102739.59572735</v>
      </c>
      <c r="K6" s="38">
        <f t="shared" si="1"/>
        <v>-2.1381666670058621</v>
      </c>
      <c r="L6" s="38">
        <f t="shared" si="2"/>
        <v>4.7265000466722995E-4</v>
      </c>
    </row>
    <row r="7" spans="1:12">
      <c r="A7" s="54"/>
      <c r="B7" s="28">
        <v>15</v>
      </c>
      <c r="C7" s="51" t="s">
        <v>11</v>
      </c>
      <c r="D7" s="51"/>
      <c r="E7" s="31">
        <f>RA!D11</f>
        <v>55856.639499999997</v>
      </c>
      <c r="F7" s="41">
        <f>RA!I11</f>
        <v>8828.0036999999993</v>
      </c>
      <c r="G7" s="32">
        <f t="shared" si="0"/>
        <v>47028.635799999996</v>
      </c>
      <c r="H7" s="43">
        <f>RA!J11</f>
        <v>15.8047526292734</v>
      </c>
      <c r="I7" s="36">
        <f>VLOOKUP(B7,RMS!B:D,3,FALSE)</f>
        <v>55856.649281196602</v>
      </c>
      <c r="J7" s="37">
        <f>VLOOKUP(B7,RMS!B:E,4,FALSE)</f>
        <v>47028.635766666703</v>
      </c>
      <c r="K7" s="38">
        <f t="shared" si="1"/>
        <v>-9.7811966043082066E-3</v>
      </c>
      <c r="L7" s="38">
        <f t="shared" si="2"/>
        <v>3.333329368615523E-5</v>
      </c>
    </row>
    <row r="8" spans="1:12">
      <c r="A8" s="54"/>
      <c r="B8" s="28">
        <v>16</v>
      </c>
      <c r="C8" s="51" t="s">
        <v>12</v>
      </c>
      <c r="D8" s="51"/>
      <c r="E8" s="31">
        <f>RA!D12</f>
        <v>166139.56880000001</v>
      </c>
      <c r="F8" s="41">
        <f>RA!I12</f>
        <v>-3861.2438999999999</v>
      </c>
      <c r="G8" s="32">
        <f t="shared" si="0"/>
        <v>170000.81270000001</v>
      </c>
      <c r="H8" s="43">
        <f>RA!J12</f>
        <v>-2.3240964978356198</v>
      </c>
      <c r="I8" s="36">
        <f>VLOOKUP(B8,RMS!B:D,3,FALSE)</f>
        <v>166139.58262564099</v>
      </c>
      <c r="J8" s="37">
        <f>VLOOKUP(B8,RMS!B:E,4,FALSE)</f>
        <v>170000.812977778</v>
      </c>
      <c r="K8" s="38">
        <f t="shared" si="1"/>
        <v>-1.3825640984578058E-2</v>
      </c>
      <c r="L8" s="38">
        <f t="shared" si="2"/>
        <v>-2.7777798823080957E-4</v>
      </c>
    </row>
    <row r="9" spans="1:12">
      <c r="A9" s="54"/>
      <c r="B9" s="28">
        <v>17</v>
      </c>
      <c r="C9" s="51" t="s">
        <v>13</v>
      </c>
      <c r="D9" s="51"/>
      <c r="E9" s="31">
        <f>RA!D13</f>
        <v>282608.47220000002</v>
      </c>
      <c r="F9" s="41">
        <f>RA!I13</f>
        <v>40875.220200000003</v>
      </c>
      <c r="G9" s="32">
        <f t="shared" si="0"/>
        <v>241733.25200000001</v>
      </c>
      <c r="H9" s="43">
        <f>RA!J13</f>
        <v>14.4635508913805</v>
      </c>
      <c r="I9" s="36">
        <f>VLOOKUP(B9,RMS!B:D,3,FALSE)</f>
        <v>282608.59889914503</v>
      </c>
      <c r="J9" s="37">
        <f>VLOOKUP(B9,RMS!B:E,4,FALSE)</f>
        <v>241733.25177179501</v>
      </c>
      <c r="K9" s="38">
        <f t="shared" si="1"/>
        <v>-0.12669914501020685</v>
      </c>
      <c r="L9" s="38">
        <f t="shared" si="2"/>
        <v>2.282049972563982E-4</v>
      </c>
    </row>
    <row r="10" spans="1:12">
      <c r="A10" s="54"/>
      <c r="B10" s="28">
        <v>18</v>
      </c>
      <c r="C10" s="51" t="s">
        <v>14</v>
      </c>
      <c r="D10" s="51"/>
      <c r="E10" s="31">
        <f>RA!D14</f>
        <v>162925.13680000001</v>
      </c>
      <c r="F10" s="41">
        <f>RA!I14</f>
        <v>20688.339800000002</v>
      </c>
      <c r="G10" s="32">
        <f t="shared" si="0"/>
        <v>142236.79700000002</v>
      </c>
      <c r="H10" s="43">
        <f>RA!J14</f>
        <v>12.6980650170613</v>
      </c>
      <c r="I10" s="36">
        <f>VLOOKUP(B10,RMS!B:D,3,FALSE)</f>
        <v>162925.12727008501</v>
      </c>
      <c r="J10" s="37">
        <f>VLOOKUP(B10,RMS!B:E,4,FALSE)</f>
        <v>142236.79422649599</v>
      </c>
      <c r="K10" s="38">
        <f t="shared" si="1"/>
        <v>9.5299149979837239E-3</v>
      </c>
      <c r="L10" s="38">
        <f t="shared" si="2"/>
        <v>2.7735040348488837E-3</v>
      </c>
    </row>
    <row r="11" spans="1:12">
      <c r="A11" s="54"/>
      <c r="B11" s="28">
        <v>19</v>
      </c>
      <c r="C11" s="51" t="s">
        <v>15</v>
      </c>
      <c r="D11" s="51"/>
      <c r="E11" s="31">
        <f>RA!D15</f>
        <v>99258.153399999996</v>
      </c>
      <c r="F11" s="41">
        <f>RA!I15</f>
        <v>12208.585999999999</v>
      </c>
      <c r="G11" s="32">
        <f t="shared" si="0"/>
        <v>87049.5674</v>
      </c>
      <c r="H11" s="43">
        <f>RA!J15</f>
        <v>12.2998318846419</v>
      </c>
      <c r="I11" s="36">
        <f>VLOOKUP(B11,RMS!B:D,3,FALSE)</f>
        <v>99258.174822222194</v>
      </c>
      <c r="J11" s="37">
        <f>VLOOKUP(B11,RMS!B:E,4,FALSE)</f>
        <v>87049.567682905996</v>
      </c>
      <c r="K11" s="38">
        <f t="shared" si="1"/>
        <v>-2.1422222198452801E-2</v>
      </c>
      <c r="L11" s="38">
        <f t="shared" si="2"/>
        <v>-2.8290599584579468E-4</v>
      </c>
    </row>
    <row r="12" spans="1:12">
      <c r="A12" s="54"/>
      <c r="B12" s="28">
        <v>21</v>
      </c>
      <c r="C12" s="51" t="s">
        <v>16</v>
      </c>
      <c r="D12" s="51"/>
      <c r="E12" s="31">
        <f>RA!D16</f>
        <v>687761.52289999998</v>
      </c>
      <c r="F12" s="41">
        <f>RA!I16</f>
        <v>42683.054300000003</v>
      </c>
      <c r="G12" s="32">
        <f t="shared" si="0"/>
        <v>645078.46860000002</v>
      </c>
      <c r="H12" s="43">
        <f>RA!J16</f>
        <v>6.2060834866166399</v>
      </c>
      <c r="I12" s="36">
        <f>VLOOKUP(B12,RMS!B:D,3,FALSE)</f>
        <v>687761.19629999995</v>
      </c>
      <c r="J12" s="37">
        <f>VLOOKUP(B12,RMS!B:E,4,FALSE)</f>
        <v>645078.46860000002</v>
      </c>
      <c r="K12" s="38">
        <f t="shared" si="1"/>
        <v>0.32660000002942979</v>
      </c>
      <c r="L12" s="38">
        <f t="shared" si="2"/>
        <v>0</v>
      </c>
    </row>
    <row r="13" spans="1:12">
      <c r="A13" s="54"/>
      <c r="B13" s="28">
        <v>22</v>
      </c>
      <c r="C13" s="51" t="s">
        <v>17</v>
      </c>
      <c r="D13" s="51"/>
      <c r="E13" s="31">
        <f>RA!D17</f>
        <v>1351711.7594999999</v>
      </c>
      <c r="F13" s="41">
        <f>RA!I17</f>
        <v>21287.0978</v>
      </c>
      <c r="G13" s="32">
        <f t="shared" si="0"/>
        <v>1330424.6616999998</v>
      </c>
      <c r="H13" s="43">
        <f>RA!J17</f>
        <v>1.5748252281147701</v>
      </c>
      <c r="I13" s="36">
        <f>VLOOKUP(B13,RMS!B:D,3,FALSE)</f>
        <v>1351711.82407692</v>
      </c>
      <c r="J13" s="37">
        <f>VLOOKUP(B13,RMS!B:E,4,FALSE)</f>
        <v>1330424.65959231</v>
      </c>
      <c r="K13" s="38">
        <f t="shared" si="1"/>
        <v>-6.4576920121908188E-2</v>
      </c>
      <c r="L13" s="38">
        <f t="shared" si="2"/>
        <v>2.107689855620265E-3</v>
      </c>
    </row>
    <row r="14" spans="1:12">
      <c r="A14" s="54"/>
      <c r="B14" s="28">
        <v>23</v>
      </c>
      <c r="C14" s="51" t="s">
        <v>18</v>
      </c>
      <c r="D14" s="51"/>
      <c r="E14" s="31">
        <f>RA!D18</f>
        <v>1676664.0596</v>
      </c>
      <c r="F14" s="41">
        <f>RA!I18</f>
        <v>216132.54070000001</v>
      </c>
      <c r="G14" s="32">
        <f t="shared" si="0"/>
        <v>1460531.5189</v>
      </c>
      <c r="H14" s="43">
        <f>RA!J18</f>
        <v>12.890628833039001</v>
      </c>
      <c r="I14" s="36">
        <f>VLOOKUP(B14,RMS!B:D,3,FALSE)</f>
        <v>1676664.2251598299</v>
      </c>
      <c r="J14" s="37">
        <f>VLOOKUP(B14,RMS!B:E,4,FALSE)</f>
        <v>1460531.53803419</v>
      </c>
      <c r="K14" s="38">
        <f t="shared" si="1"/>
        <v>-0.16555982991121709</v>
      </c>
      <c r="L14" s="38">
        <f t="shared" si="2"/>
        <v>-1.9134189933538437E-2</v>
      </c>
    </row>
    <row r="15" spans="1:12">
      <c r="A15" s="54"/>
      <c r="B15" s="28">
        <v>24</v>
      </c>
      <c r="C15" s="51" t="s">
        <v>19</v>
      </c>
      <c r="D15" s="51"/>
      <c r="E15" s="31">
        <f>RA!D19</f>
        <v>412784.12550000002</v>
      </c>
      <c r="F15" s="41">
        <f>RA!I19</f>
        <v>52940.202499999999</v>
      </c>
      <c r="G15" s="32">
        <f t="shared" si="0"/>
        <v>359843.92300000001</v>
      </c>
      <c r="H15" s="43">
        <f>RA!J19</f>
        <v>12.8251546582307</v>
      </c>
      <c r="I15" s="36">
        <f>VLOOKUP(B15,RMS!B:D,3,FALSE)</f>
        <v>412784.16004187998</v>
      </c>
      <c r="J15" s="37">
        <f>VLOOKUP(B15,RMS!B:E,4,FALSE)</f>
        <v>359843.923263248</v>
      </c>
      <c r="K15" s="38">
        <f t="shared" si="1"/>
        <v>-3.4541879955213517E-2</v>
      </c>
      <c r="L15" s="38">
        <f t="shared" si="2"/>
        <v>-2.6324798818677664E-4</v>
      </c>
    </row>
    <row r="16" spans="1:12">
      <c r="A16" s="54"/>
      <c r="B16" s="28">
        <v>25</v>
      </c>
      <c r="C16" s="51" t="s">
        <v>20</v>
      </c>
      <c r="D16" s="51"/>
      <c r="E16" s="31">
        <f>RA!D20</f>
        <v>1170803.2047999999</v>
      </c>
      <c r="F16" s="41">
        <f>RA!I20</f>
        <v>-29441.383699999998</v>
      </c>
      <c r="G16" s="32">
        <f t="shared" si="0"/>
        <v>1200244.5884999998</v>
      </c>
      <c r="H16" s="43">
        <f>RA!J20</f>
        <v>-2.5146312872477399</v>
      </c>
      <c r="I16" s="36">
        <f>VLOOKUP(B16,RMS!B:D,3,FALSE)</f>
        <v>1170803.1442</v>
      </c>
      <c r="J16" s="37">
        <f>VLOOKUP(B16,RMS!B:E,4,FALSE)</f>
        <v>1200244.5885000001</v>
      </c>
      <c r="K16" s="38">
        <f t="shared" si="1"/>
        <v>6.0599999967962503E-2</v>
      </c>
      <c r="L16" s="38">
        <f t="shared" si="2"/>
        <v>0</v>
      </c>
    </row>
    <row r="17" spans="1:12">
      <c r="A17" s="54"/>
      <c r="B17" s="28">
        <v>26</v>
      </c>
      <c r="C17" s="51" t="s">
        <v>21</v>
      </c>
      <c r="D17" s="51"/>
      <c r="E17" s="31">
        <f>RA!D21</f>
        <v>350825.93310000002</v>
      </c>
      <c r="F17" s="41">
        <f>RA!I21</f>
        <v>28122.429599999999</v>
      </c>
      <c r="G17" s="32">
        <f t="shared" si="0"/>
        <v>322703.50350000005</v>
      </c>
      <c r="H17" s="43">
        <f>RA!J21</f>
        <v>8.0160635080485694</v>
      </c>
      <c r="I17" s="36">
        <f>VLOOKUP(B17,RMS!B:D,3,FALSE)</f>
        <v>350825.74569382798</v>
      </c>
      <c r="J17" s="37">
        <f>VLOOKUP(B17,RMS!B:E,4,FALSE)</f>
        <v>322703.50339537102</v>
      </c>
      <c r="K17" s="38">
        <f t="shared" si="1"/>
        <v>0.18740617204457521</v>
      </c>
      <c r="L17" s="38">
        <f t="shared" si="2"/>
        <v>1.0462902719154954E-4</v>
      </c>
    </row>
    <row r="18" spans="1:12">
      <c r="A18" s="54"/>
      <c r="B18" s="28">
        <v>27</v>
      </c>
      <c r="C18" s="51" t="s">
        <v>22</v>
      </c>
      <c r="D18" s="51"/>
      <c r="E18" s="31">
        <f>RA!D22</f>
        <v>1040635.5718</v>
      </c>
      <c r="F18" s="41">
        <f>RA!I22</f>
        <v>121926.7074</v>
      </c>
      <c r="G18" s="32">
        <f t="shared" si="0"/>
        <v>918708.86440000008</v>
      </c>
      <c r="H18" s="43">
        <f>RA!J22</f>
        <v>11.716561561421701</v>
      </c>
      <c r="I18" s="36">
        <f>VLOOKUP(B18,RMS!B:D,3,FALSE)</f>
        <v>1040635.88787876</v>
      </c>
      <c r="J18" s="37">
        <f>VLOOKUP(B18,RMS!B:E,4,FALSE)</f>
        <v>918708.86616194702</v>
      </c>
      <c r="K18" s="38">
        <f t="shared" si="1"/>
        <v>-0.31607875996269286</v>
      </c>
      <c r="L18" s="38">
        <f t="shared" si="2"/>
        <v>-1.7619469435885549E-3</v>
      </c>
    </row>
    <row r="19" spans="1:12">
      <c r="A19" s="54"/>
      <c r="B19" s="28">
        <v>29</v>
      </c>
      <c r="C19" s="51" t="s">
        <v>23</v>
      </c>
      <c r="D19" s="51"/>
      <c r="E19" s="31">
        <f>RA!D23</f>
        <v>2670000.8646</v>
      </c>
      <c r="F19" s="41">
        <f>RA!I23</f>
        <v>63980.082300000002</v>
      </c>
      <c r="G19" s="32">
        <f t="shared" si="0"/>
        <v>2606020.7823000001</v>
      </c>
      <c r="H19" s="43">
        <f>RA!J23</f>
        <v>2.3962569880884699</v>
      </c>
      <c r="I19" s="36">
        <f>VLOOKUP(B19,RMS!B:D,3,FALSE)</f>
        <v>2670001.7522957302</v>
      </c>
      <c r="J19" s="37">
        <f>VLOOKUP(B19,RMS!B:E,4,FALSE)</f>
        <v>2606020.8093444398</v>
      </c>
      <c r="K19" s="38">
        <f t="shared" si="1"/>
        <v>-0.88769573019817472</v>
      </c>
      <c r="L19" s="38">
        <f t="shared" si="2"/>
        <v>-2.7044439688324928E-2</v>
      </c>
    </row>
    <row r="20" spans="1:12">
      <c r="A20" s="54"/>
      <c r="B20" s="28">
        <v>31</v>
      </c>
      <c r="C20" s="51" t="s">
        <v>24</v>
      </c>
      <c r="D20" s="51"/>
      <c r="E20" s="31">
        <f>RA!D24</f>
        <v>278477.54979999998</v>
      </c>
      <c r="F20" s="41">
        <f>RA!I24</f>
        <v>43381.543599999997</v>
      </c>
      <c r="G20" s="32">
        <f t="shared" si="0"/>
        <v>235096.00619999997</v>
      </c>
      <c r="H20" s="43">
        <f>RA!J24</f>
        <v>15.5781116399351</v>
      </c>
      <c r="I20" s="36">
        <f>VLOOKUP(B20,RMS!B:D,3,FALSE)</f>
        <v>278477.56701894698</v>
      </c>
      <c r="J20" s="37">
        <f>VLOOKUP(B20,RMS!B:E,4,FALSE)</f>
        <v>235096.005431364</v>
      </c>
      <c r="K20" s="38">
        <f t="shared" si="1"/>
        <v>-1.721894700312987E-2</v>
      </c>
      <c r="L20" s="38">
        <f t="shared" si="2"/>
        <v>7.6863597496412694E-4</v>
      </c>
    </row>
    <row r="21" spans="1:12">
      <c r="A21" s="54"/>
      <c r="B21" s="28">
        <v>32</v>
      </c>
      <c r="C21" s="51" t="s">
        <v>25</v>
      </c>
      <c r="D21" s="51"/>
      <c r="E21" s="31">
        <f>RA!D25</f>
        <v>202454.9613</v>
      </c>
      <c r="F21" s="41">
        <f>RA!I25</f>
        <v>16470.0209</v>
      </c>
      <c r="G21" s="32">
        <f t="shared" si="0"/>
        <v>185984.94039999999</v>
      </c>
      <c r="H21" s="43">
        <f>RA!J25</f>
        <v>8.1351530208215301</v>
      </c>
      <c r="I21" s="36">
        <f>VLOOKUP(B21,RMS!B:D,3,FALSE)</f>
        <v>202454.960592905</v>
      </c>
      <c r="J21" s="37">
        <f>VLOOKUP(B21,RMS!B:E,4,FALSE)</f>
        <v>185984.94191684001</v>
      </c>
      <c r="K21" s="38">
        <f t="shared" si="1"/>
        <v>7.0709499414078891E-4</v>
      </c>
      <c r="L21" s="38">
        <f t="shared" si="2"/>
        <v>-1.5168400132097304E-3</v>
      </c>
    </row>
    <row r="22" spans="1:12">
      <c r="A22" s="54"/>
      <c r="B22" s="28">
        <v>33</v>
      </c>
      <c r="C22" s="51" t="s">
        <v>26</v>
      </c>
      <c r="D22" s="51"/>
      <c r="E22" s="31">
        <f>RA!D26</f>
        <v>610154.23010000004</v>
      </c>
      <c r="F22" s="41">
        <f>RA!I26</f>
        <v>107235.7935</v>
      </c>
      <c r="G22" s="32">
        <f t="shared" si="0"/>
        <v>502918.43660000002</v>
      </c>
      <c r="H22" s="43">
        <f>RA!J26</f>
        <v>17.575194632744701</v>
      </c>
      <c r="I22" s="36">
        <f>VLOOKUP(B22,RMS!B:D,3,FALSE)</f>
        <v>610154.21311376605</v>
      </c>
      <c r="J22" s="37">
        <f>VLOOKUP(B22,RMS!B:E,4,FALSE)</f>
        <v>502918.41710388899</v>
      </c>
      <c r="K22" s="38">
        <f t="shared" si="1"/>
        <v>1.6986233997158706E-2</v>
      </c>
      <c r="L22" s="38">
        <f t="shared" si="2"/>
        <v>1.9496111024636775E-2</v>
      </c>
    </row>
    <row r="23" spans="1:12">
      <c r="A23" s="54"/>
      <c r="B23" s="28">
        <v>34</v>
      </c>
      <c r="C23" s="51" t="s">
        <v>27</v>
      </c>
      <c r="D23" s="51"/>
      <c r="E23" s="31">
        <f>RA!D27</f>
        <v>268773.10680000001</v>
      </c>
      <c r="F23" s="41">
        <f>RA!I27</f>
        <v>74173.6927</v>
      </c>
      <c r="G23" s="32">
        <f t="shared" si="0"/>
        <v>194599.41409999999</v>
      </c>
      <c r="H23" s="43">
        <f>RA!J27</f>
        <v>27.597140793998499</v>
      </c>
      <c r="I23" s="36">
        <f>VLOOKUP(B23,RMS!B:D,3,FALSE)</f>
        <v>268773.06155240902</v>
      </c>
      <c r="J23" s="37">
        <f>VLOOKUP(B23,RMS!B:E,4,FALSE)</f>
        <v>194599.40838839801</v>
      </c>
      <c r="K23" s="38">
        <f t="shared" si="1"/>
        <v>4.5247590984217823E-2</v>
      </c>
      <c r="L23" s="38">
        <f t="shared" si="2"/>
        <v>5.7116019888781011E-3</v>
      </c>
    </row>
    <row r="24" spans="1:12">
      <c r="A24" s="54"/>
      <c r="B24" s="28">
        <v>35</v>
      </c>
      <c r="C24" s="51" t="s">
        <v>28</v>
      </c>
      <c r="D24" s="51"/>
      <c r="E24" s="31">
        <f>RA!D28</f>
        <v>760225.71310000005</v>
      </c>
      <c r="F24" s="41">
        <f>RA!I28</f>
        <v>46778.122799999997</v>
      </c>
      <c r="G24" s="32">
        <f t="shared" si="0"/>
        <v>713447.59030000004</v>
      </c>
      <c r="H24" s="43">
        <f>RA!J28</f>
        <v>6.1531887167103498</v>
      </c>
      <c r="I24" s="36">
        <f>VLOOKUP(B24,RMS!B:D,3,FALSE)</f>
        <v>760225.71369911497</v>
      </c>
      <c r="J24" s="37">
        <f>VLOOKUP(B24,RMS!B:E,4,FALSE)</f>
        <v>713447.55662430997</v>
      </c>
      <c r="K24" s="38">
        <f t="shared" si="1"/>
        <v>-5.991149228066206E-4</v>
      </c>
      <c r="L24" s="38">
        <f t="shared" si="2"/>
        <v>3.3675690065138042E-2</v>
      </c>
    </row>
    <row r="25" spans="1:12">
      <c r="A25" s="54"/>
      <c r="B25" s="28">
        <v>36</v>
      </c>
      <c r="C25" s="51" t="s">
        <v>29</v>
      </c>
      <c r="D25" s="51"/>
      <c r="E25" s="31">
        <f>RA!D29</f>
        <v>514919.5257</v>
      </c>
      <c r="F25" s="41">
        <f>RA!I29</f>
        <v>60533.357000000004</v>
      </c>
      <c r="G25" s="32">
        <f t="shared" si="0"/>
        <v>454386.16869999998</v>
      </c>
      <c r="H25" s="43">
        <f>RA!J29</f>
        <v>11.755886886928399</v>
      </c>
      <c r="I25" s="36">
        <f>VLOOKUP(B25,RMS!B:D,3,FALSE)</f>
        <v>514919.52660884999</v>
      </c>
      <c r="J25" s="37">
        <f>VLOOKUP(B25,RMS!B:E,4,FALSE)</f>
        <v>454386.15522768401</v>
      </c>
      <c r="K25" s="38">
        <f t="shared" si="1"/>
        <v>-9.0884999372065067E-4</v>
      </c>
      <c r="L25" s="38">
        <f t="shared" si="2"/>
        <v>1.347231597173959E-2</v>
      </c>
    </row>
    <row r="26" spans="1:12">
      <c r="A26" s="54"/>
      <c r="B26" s="28">
        <v>37</v>
      </c>
      <c r="C26" s="51" t="s">
        <v>30</v>
      </c>
      <c r="D26" s="51"/>
      <c r="E26" s="31">
        <f>RA!D30</f>
        <v>969188.71160000004</v>
      </c>
      <c r="F26" s="41">
        <f>RA!I30</f>
        <v>106669.16899999999</v>
      </c>
      <c r="G26" s="32">
        <f t="shared" si="0"/>
        <v>862519.54260000004</v>
      </c>
      <c r="H26" s="43">
        <f>RA!J30</f>
        <v>11.006026764788</v>
      </c>
      <c r="I26" s="36">
        <f>VLOOKUP(B26,RMS!B:D,3,FALSE)</f>
        <v>969188.75338761101</v>
      </c>
      <c r="J26" s="37">
        <f>VLOOKUP(B26,RMS!B:E,4,FALSE)</f>
        <v>862519.51439722697</v>
      </c>
      <c r="K26" s="38">
        <f t="shared" si="1"/>
        <v>-4.1787610971368849E-2</v>
      </c>
      <c r="L26" s="38">
        <f t="shared" si="2"/>
        <v>2.8202773071825504E-2</v>
      </c>
    </row>
    <row r="27" spans="1:12">
      <c r="A27" s="54"/>
      <c r="B27" s="28">
        <v>38</v>
      </c>
      <c r="C27" s="51" t="s">
        <v>31</v>
      </c>
      <c r="D27" s="51"/>
      <c r="E27" s="31">
        <f>RA!D31</f>
        <v>739851.17130000005</v>
      </c>
      <c r="F27" s="41">
        <f>RA!I31</f>
        <v>15632.769</v>
      </c>
      <c r="G27" s="32">
        <f t="shared" si="0"/>
        <v>724218.40230000007</v>
      </c>
      <c r="H27" s="43">
        <f>RA!J31</f>
        <v>2.11296130984445</v>
      </c>
      <c r="I27" s="36">
        <f>VLOOKUP(B27,RMS!B:D,3,FALSE)</f>
        <v>739851.11502167804</v>
      </c>
      <c r="J27" s="37">
        <f>VLOOKUP(B27,RMS!B:E,4,FALSE)</f>
        <v>724218.39154070802</v>
      </c>
      <c r="K27" s="38">
        <f t="shared" si="1"/>
        <v>5.6278322008438408E-2</v>
      </c>
      <c r="L27" s="38">
        <f t="shared" si="2"/>
        <v>1.0759292053990066E-2</v>
      </c>
    </row>
    <row r="28" spans="1:12">
      <c r="A28" s="54"/>
      <c r="B28" s="28">
        <v>39</v>
      </c>
      <c r="C28" s="51" t="s">
        <v>32</v>
      </c>
      <c r="D28" s="51"/>
      <c r="E28" s="31">
        <f>RA!D32</f>
        <v>134581.89180000001</v>
      </c>
      <c r="F28" s="41">
        <f>RA!I32</f>
        <v>32913.868999999999</v>
      </c>
      <c r="G28" s="32">
        <f t="shared" si="0"/>
        <v>101668.02280000001</v>
      </c>
      <c r="H28" s="43">
        <f>RA!J32</f>
        <v>24.456387527166601</v>
      </c>
      <c r="I28" s="36">
        <f>VLOOKUP(B28,RMS!B:D,3,FALSE)</f>
        <v>134581.80179758699</v>
      </c>
      <c r="J28" s="37">
        <f>VLOOKUP(B28,RMS!B:E,4,FALSE)</f>
        <v>101668.06547196201</v>
      </c>
      <c r="K28" s="38">
        <f t="shared" si="1"/>
        <v>9.0002413024194539E-2</v>
      </c>
      <c r="L28" s="38">
        <f t="shared" si="2"/>
        <v>-4.2671962000895292E-2</v>
      </c>
    </row>
    <row r="29" spans="1:12">
      <c r="A29" s="54"/>
      <c r="B29" s="28">
        <v>40</v>
      </c>
      <c r="C29" s="51" t="s">
        <v>33</v>
      </c>
      <c r="D29" s="51"/>
      <c r="E29" s="31">
        <f>RA!D33</f>
        <v>-96.420100000000005</v>
      </c>
      <c r="F29" s="41">
        <f>RA!I33</f>
        <v>-57.840499999999999</v>
      </c>
      <c r="G29" s="32">
        <f t="shared" si="0"/>
        <v>-38.579600000000006</v>
      </c>
      <c r="H29" s="43">
        <f>RA!J33</f>
        <v>59.988010798578301</v>
      </c>
      <c r="I29" s="36">
        <f>VLOOKUP(B29,RMS!B:D,3,FALSE)</f>
        <v>-96.420100000000005</v>
      </c>
      <c r="J29" s="37">
        <f>VLOOKUP(B29,RMS!B:E,4,FALSE)</f>
        <v>-38.579599999999999</v>
      </c>
      <c r="K29" s="38">
        <f t="shared" si="1"/>
        <v>0</v>
      </c>
      <c r="L29" s="38">
        <f t="shared" si="2"/>
        <v>0</v>
      </c>
    </row>
    <row r="30" spans="1:12">
      <c r="A30" s="54"/>
      <c r="B30" s="28">
        <v>41</v>
      </c>
      <c r="C30" s="51" t="s">
        <v>57</v>
      </c>
      <c r="D30" s="51"/>
      <c r="E30" s="31">
        <f>RA!D34</f>
        <v>0</v>
      </c>
      <c r="F30" s="41">
        <f>RA!I34</f>
        <v>0</v>
      </c>
      <c r="G30" s="32">
        <f t="shared" si="0"/>
        <v>0</v>
      </c>
      <c r="H30" s="43">
        <f>RA!J34</f>
        <v>0</v>
      </c>
      <c r="I30" s="36">
        <v>0</v>
      </c>
      <c r="J30" s="37">
        <v>0</v>
      </c>
      <c r="K30" s="38">
        <f t="shared" si="1"/>
        <v>0</v>
      </c>
      <c r="L30" s="38">
        <f t="shared" si="2"/>
        <v>0</v>
      </c>
    </row>
    <row r="31" spans="1:12">
      <c r="A31" s="54"/>
      <c r="B31" s="28">
        <v>42</v>
      </c>
      <c r="C31" s="51" t="s">
        <v>34</v>
      </c>
      <c r="D31" s="51"/>
      <c r="E31" s="31">
        <f>RA!D35</f>
        <v>90191.2742</v>
      </c>
      <c r="F31" s="41">
        <f>RA!I35</f>
        <v>11358.178599999999</v>
      </c>
      <c r="G31" s="32">
        <f t="shared" si="0"/>
        <v>78833.095600000001</v>
      </c>
      <c r="H31" s="43">
        <f>RA!J35</f>
        <v>12.593434010936701</v>
      </c>
      <c r="I31" s="36">
        <f>VLOOKUP(B31,RMS!B:D,3,FALSE)</f>
        <v>90191.274099999995</v>
      </c>
      <c r="J31" s="37">
        <f>VLOOKUP(B31,RMS!B:E,4,FALSE)</f>
        <v>78833.094100000002</v>
      </c>
      <c r="K31" s="38">
        <f t="shared" si="1"/>
        <v>1.0000000474974513E-4</v>
      </c>
      <c r="L31" s="38">
        <f t="shared" si="2"/>
        <v>1.4999999984866008E-3</v>
      </c>
    </row>
    <row r="32" spans="1:12">
      <c r="A32" s="54"/>
      <c r="B32" s="28">
        <v>71</v>
      </c>
      <c r="C32" s="51" t="s">
        <v>58</v>
      </c>
      <c r="D32" s="51"/>
      <c r="E32" s="31">
        <f>RA!D36</f>
        <v>0</v>
      </c>
      <c r="F32" s="41">
        <f>RA!I36</f>
        <v>0</v>
      </c>
      <c r="G32" s="32">
        <f t="shared" si="0"/>
        <v>0</v>
      </c>
      <c r="H32" s="43">
        <f>RA!J36</f>
        <v>0</v>
      </c>
      <c r="I32" s="36">
        <v>0</v>
      </c>
      <c r="J32" s="37">
        <v>0</v>
      </c>
      <c r="K32" s="38">
        <f t="shared" si="1"/>
        <v>0</v>
      </c>
      <c r="L32" s="38">
        <f t="shared" si="2"/>
        <v>0</v>
      </c>
    </row>
    <row r="33" spans="1:12">
      <c r="A33" s="54"/>
      <c r="B33" s="28">
        <v>72</v>
      </c>
      <c r="C33" s="51" t="s">
        <v>59</v>
      </c>
      <c r="D33" s="51"/>
      <c r="E33" s="31">
        <f>RA!D37</f>
        <v>0</v>
      </c>
      <c r="F33" s="41">
        <f>RA!I37</f>
        <v>0</v>
      </c>
      <c r="G33" s="32">
        <f t="shared" si="0"/>
        <v>0</v>
      </c>
      <c r="H33" s="43">
        <f>RA!J37</f>
        <v>0</v>
      </c>
      <c r="I33" s="36">
        <v>0</v>
      </c>
      <c r="J33" s="37">
        <v>0</v>
      </c>
      <c r="K33" s="38">
        <f t="shared" si="1"/>
        <v>0</v>
      </c>
      <c r="L33" s="38">
        <f t="shared" si="2"/>
        <v>0</v>
      </c>
    </row>
    <row r="34" spans="1:12">
      <c r="A34" s="54"/>
      <c r="B34" s="28">
        <v>73</v>
      </c>
      <c r="C34" s="51" t="s">
        <v>60</v>
      </c>
      <c r="D34" s="51"/>
      <c r="E34" s="31">
        <f>RA!D38</f>
        <v>0</v>
      </c>
      <c r="F34" s="41">
        <f>RA!I38</f>
        <v>0</v>
      </c>
      <c r="G34" s="32">
        <f t="shared" si="0"/>
        <v>0</v>
      </c>
      <c r="H34" s="43">
        <f>RA!J38</f>
        <v>0</v>
      </c>
      <c r="I34" s="36">
        <v>0</v>
      </c>
      <c r="J34" s="37">
        <v>0</v>
      </c>
      <c r="K34" s="38">
        <f t="shared" si="1"/>
        <v>0</v>
      </c>
      <c r="L34" s="38">
        <f t="shared" si="2"/>
        <v>0</v>
      </c>
    </row>
    <row r="35" spans="1:12">
      <c r="A35" s="54"/>
      <c r="B35" s="28">
        <v>75</v>
      </c>
      <c r="C35" s="51" t="s">
        <v>35</v>
      </c>
      <c r="D35" s="51"/>
      <c r="E35" s="31">
        <f>RA!D39</f>
        <v>581706.50300000003</v>
      </c>
      <c r="F35" s="41">
        <f>RA!I39</f>
        <v>14670.0219</v>
      </c>
      <c r="G35" s="32">
        <f t="shared" si="0"/>
        <v>567036.48109999998</v>
      </c>
      <c r="H35" s="43">
        <f>RA!J39</f>
        <v>2.5218940865098101</v>
      </c>
      <c r="I35" s="36">
        <f>VLOOKUP(B35,RMS!B:D,3,FALSE)</f>
        <v>581706.50427350402</v>
      </c>
      <c r="J35" s="37">
        <f>VLOOKUP(B35,RMS!B:E,4,FALSE)</f>
        <v>567036.48598290596</v>
      </c>
      <c r="K35" s="38">
        <f t="shared" si="1"/>
        <v>-1.2735039927065372E-3</v>
      </c>
      <c r="L35" s="38">
        <f t="shared" si="2"/>
        <v>-4.882905981503427E-3</v>
      </c>
    </row>
    <row r="36" spans="1:12">
      <c r="A36" s="54"/>
      <c r="B36" s="28">
        <v>76</v>
      </c>
      <c r="C36" s="51" t="s">
        <v>36</v>
      </c>
      <c r="D36" s="51"/>
      <c r="E36" s="31">
        <f>RA!D40</f>
        <v>501464.02669999999</v>
      </c>
      <c r="F36" s="41">
        <f>RA!I40</f>
        <v>31423.7539</v>
      </c>
      <c r="G36" s="32">
        <f t="shared" si="0"/>
        <v>470040.27279999998</v>
      </c>
      <c r="H36" s="43">
        <f>RA!J40</f>
        <v>6.2664024190910101</v>
      </c>
      <c r="I36" s="36">
        <f>VLOOKUP(B36,RMS!B:D,3,FALSE)</f>
        <v>501464.02073846199</v>
      </c>
      <c r="J36" s="37">
        <f>VLOOKUP(B36,RMS!B:E,4,FALSE)</f>
        <v>470040.27199316199</v>
      </c>
      <c r="K36" s="38">
        <f t="shared" si="1"/>
        <v>5.9615380014292896E-3</v>
      </c>
      <c r="L36" s="38">
        <f t="shared" si="2"/>
        <v>8.0683798296377063E-4</v>
      </c>
    </row>
    <row r="37" spans="1:12">
      <c r="A37" s="54"/>
      <c r="B37" s="28">
        <v>77</v>
      </c>
      <c r="C37" s="51" t="s">
        <v>61</v>
      </c>
      <c r="D37" s="51"/>
      <c r="E37" s="31">
        <f>RA!D41</f>
        <v>0</v>
      </c>
      <c r="F37" s="41">
        <f>RA!I41</f>
        <v>0</v>
      </c>
      <c r="G37" s="32">
        <f t="shared" si="0"/>
        <v>0</v>
      </c>
      <c r="H37" s="43">
        <f>RA!J41</f>
        <v>0</v>
      </c>
      <c r="I37" s="36">
        <v>0</v>
      </c>
      <c r="J37" s="37">
        <v>0</v>
      </c>
      <c r="K37" s="38">
        <f t="shared" si="1"/>
        <v>0</v>
      </c>
      <c r="L37" s="38">
        <f t="shared" si="2"/>
        <v>0</v>
      </c>
    </row>
    <row r="38" spans="1:12">
      <c r="A38" s="54"/>
      <c r="B38" s="28">
        <v>78</v>
      </c>
      <c r="C38" s="51" t="s">
        <v>62</v>
      </c>
      <c r="D38" s="51"/>
      <c r="E38" s="31">
        <f>RA!D42</f>
        <v>0</v>
      </c>
      <c r="F38" s="41">
        <f>RA!I42</f>
        <v>0</v>
      </c>
      <c r="G38" s="32">
        <f t="shared" si="0"/>
        <v>0</v>
      </c>
      <c r="H38" s="43">
        <f>RA!J42</f>
        <v>0</v>
      </c>
      <c r="I38" s="36">
        <v>0</v>
      </c>
      <c r="J38" s="37">
        <v>0</v>
      </c>
      <c r="K38" s="38">
        <f t="shared" si="1"/>
        <v>0</v>
      </c>
      <c r="L38" s="38">
        <f t="shared" si="2"/>
        <v>0</v>
      </c>
    </row>
    <row r="39" spans="1:12">
      <c r="A39" s="54"/>
      <c r="B39" s="28">
        <v>99</v>
      </c>
      <c r="C39" s="51" t="s">
        <v>37</v>
      </c>
      <c r="D39" s="51"/>
      <c r="E39" s="31">
        <f>RA!D43</f>
        <v>40753.6685</v>
      </c>
      <c r="F39" s="41">
        <f>RA!I43</f>
        <v>4200.9084999999995</v>
      </c>
      <c r="G39" s="32">
        <f t="shared" si="0"/>
        <v>36552.76</v>
      </c>
      <c r="H39" s="43">
        <f>RA!J43</f>
        <v>10.3080499366579</v>
      </c>
      <c r="I39" s="36">
        <f>VLOOKUP(B39,RMS!B:D,3,FALSE)</f>
        <v>40753.668255048797</v>
      </c>
      <c r="J39" s="37">
        <f>VLOOKUP(B39,RMS!B:E,4,FALSE)</f>
        <v>36552.760789652799</v>
      </c>
      <c r="K39" s="38">
        <f t="shared" si="1"/>
        <v>2.449512030580081E-4</v>
      </c>
      <c r="L39" s="38">
        <f t="shared" si="2"/>
        <v>-7.896527968114242E-4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44" t="s">
        <v>42</v>
      </c>
      <c r="W1" s="59"/>
    </row>
    <row r="2" spans="1:23" ht="12.7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44"/>
      <c r="W2" s="59"/>
    </row>
    <row r="3" spans="1:23" ht="23.25" thickBo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13" t="s">
        <v>43</v>
      </c>
      <c r="W3" s="59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9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0" t="s">
        <v>6</v>
      </c>
      <c r="C6" s="6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2" t="s">
        <v>7</v>
      </c>
      <c r="B7" s="63"/>
      <c r="C7" s="64"/>
      <c r="D7" s="7">
        <v>16626514.622199999</v>
      </c>
      <c r="E7" s="7">
        <v>18187280</v>
      </c>
      <c r="F7" s="45">
        <v>91.418368344249302</v>
      </c>
      <c r="G7" s="16"/>
      <c r="H7" s="16"/>
      <c r="I7" s="7">
        <v>1245051.5814</v>
      </c>
      <c r="J7" s="45">
        <v>7.4883498417496801</v>
      </c>
      <c r="K7" s="16"/>
      <c r="L7" s="16"/>
      <c r="M7" s="16"/>
      <c r="N7" s="7">
        <v>475850274.38309997</v>
      </c>
      <c r="O7" s="7">
        <v>819321303.15110004</v>
      </c>
      <c r="P7" s="7">
        <v>1547001</v>
      </c>
      <c r="Q7" s="7">
        <v>1464966</v>
      </c>
      <c r="R7" s="7">
        <v>5.5997886640372503</v>
      </c>
      <c r="S7" s="7">
        <v>12.372931174640501</v>
      </c>
      <c r="T7" s="7">
        <v>11.087136489788801</v>
      </c>
      <c r="U7" s="46">
        <v>11.597175574016299</v>
      </c>
    </row>
    <row r="8" spans="1:23" ht="12" thickBot="1">
      <c r="A8" s="65">
        <v>41453</v>
      </c>
      <c r="B8" s="55" t="s">
        <v>8</v>
      </c>
      <c r="C8" s="56"/>
      <c r="D8" s="8">
        <v>584989.19759999996</v>
      </c>
      <c r="E8" s="8">
        <v>558840</v>
      </c>
      <c r="F8" s="47">
        <v>104.67919218380899</v>
      </c>
      <c r="G8" s="9"/>
      <c r="H8" s="9"/>
      <c r="I8" s="8">
        <v>39544.756600000001</v>
      </c>
      <c r="J8" s="47">
        <v>6.7599122791049702</v>
      </c>
      <c r="K8" s="9"/>
      <c r="L8" s="9"/>
      <c r="M8" s="9"/>
      <c r="N8" s="8">
        <v>13934710.776799999</v>
      </c>
      <c r="O8" s="8">
        <v>24033500.130899999</v>
      </c>
      <c r="P8" s="8">
        <v>57685</v>
      </c>
      <c r="Q8" s="8">
        <v>64334</v>
      </c>
      <c r="R8" s="8">
        <v>-10.335126060869801</v>
      </c>
      <c r="S8" s="8">
        <v>11.965966542428699</v>
      </c>
      <c r="T8" s="8">
        <v>11.465106009264201</v>
      </c>
      <c r="U8" s="48">
        <v>4.3685643443666802</v>
      </c>
    </row>
    <row r="9" spans="1:23" ht="12" thickBot="1">
      <c r="A9" s="66"/>
      <c r="B9" s="55" t="s">
        <v>9</v>
      </c>
      <c r="C9" s="56"/>
      <c r="D9" s="8">
        <v>92861.178899999999</v>
      </c>
      <c r="E9" s="8">
        <v>113878</v>
      </c>
      <c r="F9" s="47">
        <v>81.544441331951802</v>
      </c>
      <c r="G9" s="9"/>
      <c r="H9" s="9"/>
      <c r="I9" s="8">
        <v>18450.105</v>
      </c>
      <c r="J9" s="47">
        <v>19.868480261131001</v>
      </c>
      <c r="K9" s="9"/>
      <c r="L9" s="9"/>
      <c r="M9" s="9"/>
      <c r="N9" s="8">
        <v>2635562.5962</v>
      </c>
      <c r="O9" s="8">
        <v>4826382.3103999998</v>
      </c>
      <c r="P9" s="8">
        <v>8351</v>
      </c>
      <c r="Q9" s="8">
        <v>7467</v>
      </c>
      <c r="R9" s="8">
        <v>11.838757198339399</v>
      </c>
      <c r="S9" s="8">
        <v>12.7982552987666</v>
      </c>
      <c r="T9" s="8">
        <v>12.542714610954899</v>
      </c>
      <c r="U9" s="48">
        <v>2.03736348739496</v>
      </c>
    </row>
    <row r="10" spans="1:23" ht="12" thickBot="1">
      <c r="A10" s="66"/>
      <c r="B10" s="55" t="s">
        <v>10</v>
      </c>
      <c r="C10" s="56"/>
      <c r="D10" s="8">
        <v>128043.31939999999</v>
      </c>
      <c r="E10" s="8">
        <v>134577</v>
      </c>
      <c r="F10" s="47">
        <v>95.145024335510499</v>
      </c>
      <c r="G10" s="9"/>
      <c r="H10" s="9"/>
      <c r="I10" s="8">
        <v>25303.7232</v>
      </c>
      <c r="J10" s="47">
        <v>19.7618456929819</v>
      </c>
      <c r="K10" s="9"/>
      <c r="L10" s="9"/>
      <c r="M10" s="9"/>
      <c r="N10" s="8">
        <v>4812525.6511000004</v>
      </c>
      <c r="O10" s="8">
        <v>8040600.0181999998</v>
      </c>
      <c r="P10" s="8">
        <v>93048</v>
      </c>
      <c r="Q10" s="8">
        <v>87015</v>
      </c>
      <c r="R10" s="8">
        <v>6.9332873642475397</v>
      </c>
      <c r="S10" s="8">
        <v>1.62680766916</v>
      </c>
      <c r="T10" s="8">
        <v>1.38540021835316</v>
      </c>
      <c r="U10" s="48">
        <v>17.4251055838442</v>
      </c>
    </row>
    <row r="11" spans="1:23" ht="12" thickBot="1">
      <c r="A11" s="66"/>
      <c r="B11" s="55" t="s">
        <v>11</v>
      </c>
      <c r="C11" s="56"/>
      <c r="D11" s="8">
        <v>55856.639499999997</v>
      </c>
      <c r="E11" s="8">
        <v>70662</v>
      </c>
      <c r="F11" s="47">
        <v>79.047634513600002</v>
      </c>
      <c r="G11" s="9"/>
      <c r="H11" s="9"/>
      <c r="I11" s="8">
        <v>8828.0036999999993</v>
      </c>
      <c r="J11" s="47">
        <v>15.8047526292734</v>
      </c>
      <c r="K11" s="9"/>
      <c r="L11" s="9"/>
      <c r="M11" s="9"/>
      <c r="N11" s="8">
        <v>1811238.5538000001</v>
      </c>
      <c r="O11" s="8">
        <v>3082072.3709</v>
      </c>
      <c r="P11" s="8">
        <v>3505</v>
      </c>
      <c r="Q11" s="8">
        <v>2853</v>
      </c>
      <c r="R11" s="8">
        <v>22.853137048720701</v>
      </c>
      <c r="S11" s="8">
        <v>19.2014693295292</v>
      </c>
      <c r="T11" s="8">
        <v>18.919593410445099</v>
      </c>
      <c r="U11" s="48">
        <v>1.4898624561798399</v>
      </c>
    </row>
    <row r="12" spans="1:23" ht="12" thickBot="1">
      <c r="A12" s="66"/>
      <c r="B12" s="55" t="s">
        <v>12</v>
      </c>
      <c r="C12" s="56"/>
      <c r="D12" s="8">
        <v>166139.56880000001</v>
      </c>
      <c r="E12" s="8">
        <v>283051</v>
      </c>
      <c r="F12" s="47">
        <v>58.6959836919848</v>
      </c>
      <c r="G12" s="9"/>
      <c r="H12" s="9"/>
      <c r="I12" s="8">
        <v>-3861.2438999999999</v>
      </c>
      <c r="J12" s="47">
        <v>-2.3240964978356198</v>
      </c>
      <c r="K12" s="9"/>
      <c r="L12" s="9"/>
      <c r="M12" s="9"/>
      <c r="N12" s="8">
        <v>7086560.0358999996</v>
      </c>
      <c r="O12" s="8">
        <v>12506798.7192</v>
      </c>
      <c r="P12" s="8">
        <v>3296</v>
      </c>
      <c r="Q12" s="8">
        <v>3459</v>
      </c>
      <c r="R12" s="8">
        <v>-4.7123446082682801</v>
      </c>
      <c r="S12" s="8">
        <v>60.7783707524272</v>
      </c>
      <c r="T12" s="8">
        <v>53.501153512575897</v>
      </c>
      <c r="U12" s="48">
        <v>13.6019819425776</v>
      </c>
    </row>
    <row r="13" spans="1:23" ht="12" thickBot="1">
      <c r="A13" s="66"/>
      <c r="B13" s="55" t="s">
        <v>13</v>
      </c>
      <c r="C13" s="56"/>
      <c r="D13" s="8">
        <v>282608.47220000002</v>
      </c>
      <c r="E13" s="8">
        <v>384040</v>
      </c>
      <c r="F13" s="47">
        <v>73.588290855119297</v>
      </c>
      <c r="G13" s="9"/>
      <c r="H13" s="9"/>
      <c r="I13" s="8">
        <v>40875.220200000003</v>
      </c>
      <c r="J13" s="47">
        <v>14.4635508913805</v>
      </c>
      <c r="K13" s="9"/>
      <c r="L13" s="9"/>
      <c r="M13" s="9"/>
      <c r="N13" s="8">
        <v>8105184.1424000002</v>
      </c>
      <c r="O13" s="8">
        <v>13914960.865700001</v>
      </c>
      <c r="P13" s="8">
        <v>19730</v>
      </c>
      <c r="Q13" s="8">
        <v>20652</v>
      </c>
      <c r="R13" s="8">
        <v>-4.4644586480728199</v>
      </c>
      <c r="S13" s="8">
        <v>16.932642169285401</v>
      </c>
      <c r="T13" s="8">
        <v>16.538775421266699</v>
      </c>
      <c r="U13" s="48">
        <v>2.3814746738273702</v>
      </c>
    </row>
    <row r="14" spans="1:23" ht="12" thickBot="1">
      <c r="A14" s="66"/>
      <c r="B14" s="55" t="s">
        <v>14</v>
      </c>
      <c r="C14" s="56"/>
      <c r="D14" s="8">
        <v>162925.13680000001</v>
      </c>
      <c r="E14" s="8">
        <v>172887</v>
      </c>
      <c r="F14" s="47">
        <v>94.237933910589007</v>
      </c>
      <c r="G14" s="9"/>
      <c r="H14" s="9"/>
      <c r="I14" s="8">
        <v>20688.339800000002</v>
      </c>
      <c r="J14" s="47">
        <v>12.6980650170613</v>
      </c>
      <c r="K14" s="9"/>
      <c r="L14" s="9"/>
      <c r="M14" s="9"/>
      <c r="N14" s="8">
        <v>4834663.3032999998</v>
      </c>
      <c r="O14" s="8">
        <v>8244511.8947000001</v>
      </c>
      <c r="P14" s="8">
        <v>4334</v>
      </c>
      <c r="Q14" s="8">
        <v>3758</v>
      </c>
      <c r="R14" s="8">
        <v>15.3273017562533</v>
      </c>
      <c r="S14" s="8">
        <v>44.533082602676501</v>
      </c>
      <c r="T14" s="8">
        <v>47.246043108036197</v>
      </c>
      <c r="U14" s="48">
        <v>-5.7421962282767796</v>
      </c>
    </row>
    <row r="15" spans="1:23" ht="12" thickBot="1">
      <c r="A15" s="66"/>
      <c r="B15" s="55" t="s">
        <v>15</v>
      </c>
      <c r="C15" s="56"/>
      <c r="D15" s="8">
        <v>99258.153399999996</v>
      </c>
      <c r="E15" s="8">
        <v>138302</v>
      </c>
      <c r="F15" s="47">
        <v>71.769138118031606</v>
      </c>
      <c r="G15" s="9"/>
      <c r="H15" s="9"/>
      <c r="I15" s="8">
        <v>12208.585999999999</v>
      </c>
      <c r="J15" s="47">
        <v>12.2998318846419</v>
      </c>
      <c r="K15" s="9"/>
      <c r="L15" s="9"/>
      <c r="M15" s="9"/>
      <c r="N15" s="8">
        <v>2819456.1475999998</v>
      </c>
      <c r="O15" s="8">
        <v>5258585.1277000001</v>
      </c>
      <c r="P15" s="8">
        <v>6010</v>
      </c>
      <c r="Q15" s="8">
        <v>5996</v>
      </c>
      <c r="R15" s="8">
        <v>0.233488992661779</v>
      </c>
      <c r="S15" s="8">
        <v>19.395923460898501</v>
      </c>
      <c r="T15" s="8">
        <v>17.7312875250167</v>
      </c>
      <c r="U15" s="48">
        <v>9.3881278138049797</v>
      </c>
    </row>
    <row r="16" spans="1:23" ht="12" thickBot="1">
      <c r="A16" s="66"/>
      <c r="B16" s="55" t="s">
        <v>16</v>
      </c>
      <c r="C16" s="56"/>
      <c r="D16" s="8">
        <v>687761.52289999998</v>
      </c>
      <c r="E16" s="8">
        <v>868254</v>
      </c>
      <c r="F16" s="47">
        <v>79.212018936854903</v>
      </c>
      <c r="G16" s="9"/>
      <c r="H16" s="9"/>
      <c r="I16" s="8">
        <v>42683.054300000003</v>
      </c>
      <c r="J16" s="47">
        <v>6.2060834866166399</v>
      </c>
      <c r="K16" s="9"/>
      <c r="L16" s="9"/>
      <c r="M16" s="9"/>
      <c r="N16" s="8">
        <v>26393991.401299998</v>
      </c>
      <c r="O16" s="8">
        <v>44686911.4789</v>
      </c>
      <c r="P16" s="8">
        <v>79805</v>
      </c>
      <c r="Q16" s="8">
        <v>72745</v>
      </c>
      <c r="R16" s="8">
        <v>9.7051343734964703</v>
      </c>
      <c r="S16" s="8">
        <v>10.036702587557199</v>
      </c>
      <c r="T16" s="8">
        <v>9.7154487593649108</v>
      </c>
      <c r="U16" s="48">
        <v>3.3066288150879601</v>
      </c>
    </row>
    <row r="17" spans="1:21" ht="12" thickBot="1">
      <c r="A17" s="66"/>
      <c r="B17" s="55" t="s">
        <v>17</v>
      </c>
      <c r="C17" s="56"/>
      <c r="D17" s="8">
        <v>1351711.7594999999</v>
      </c>
      <c r="E17" s="8">
        <v>726859</v>
      </c>
      <c r="F17" s="47">
        <v>185.966158429627</v>
      </c>
      <c r="G17" s="9"/>
      <c r="H17" s="9"/>
      <c r="I17" s="8">
        <v>21287.0978</v>
      </c>
      <c r="J17" s="47">
        <v>1.5748252281147701</v>
      </c>
      <c r="K17" s="9"/>
      <c r="L17" s="9"/>
      <c r="M17" s="9"/>
      <c r="N17" s="8">
        <v>20857252.1501</v>
      </c>
      <c r="O17" s="8">
        <v>35415836.745700002</v>
      </c>
      <c r="P17" s="8">
        <v>18972</v>
      </c>
      <c r="Q17" s="8">
        <v>18383</v>
      </c>
      <c r="R17" s="8">
        <v>3.20404721753795</v>
      </c>
      <c r="S17" s="8">
        <v>83.607034577271804</v>
      </c>
      <c r="T17" s="8">
        <v>32.332335853777899</v>
      </c>
      <c r="U17" s="48">
        <v>158.58643481678001</v>
      </c>
    </row>
    <row r="18" spans="1:21" ht="12" thickBot="1">
      <c r="A18" s="66"/>
      <c r="B18" s="55" t="s">
        <v>18</v>
      </c>
      <c r="C18" s="56"/>
      <c r="D18" s="8">
        <v>1676664.0596</v>
      </c>
      <c r="E18" s="8">
        <v>1724136</v>
      </c>
      <c r="F18" s="47">
        <v>97.246624373019301</v>
      </c>
      <c r="G18" s="9"/>
      <c r="H18" s="9"/>
      <c r="I18" s="8">
        <v>216132.54070000001</v>
      </c>
      <c r="J18" s="47">
        <v>12.890628833039001</v>
      </c>
      <c r="K18" s="9"/>
      <c r="L18" s="9"/>
      <c r="M18" s="9"/>
      <c r="N18" s="8">
        <v>43601248.464500003</v>
      </c>
      <c r="O18" s="8">
        <v>76658960.962400004</v>
      </c>
      <c r="P18" s="8">
        <v>252498</v>
      </c>
      <c r="Q18" s="8">
        <v>215782</v>
      </c>
      <c r="R18" s="8">
        <v>17.015321018435301</v>
      </c>
      <c r="S18" s="8">
        <v>7.7785183736108801</v>
      </c>
      <c r="T18" s="8">
        <v>7.6951230881167101</v>
      </c>
      <c r="U18" s="48">
        <v>1.08374206025312</v>
      </c>
    </row>
    <row r="19" spans="1:21" ht="12" thickBot="1">
      <c r="A19" s="66"/>
      <c r="B19" s="55" t="s">
        <v>19</v>
      </c>
      <c r="C19" s="56"/>
      <c r="D19" s="8">
        <v>412784.12550000002</v>
      </c>
      <c r="E19" s="8">
        <v>727217</v>
      </c>
      <c r="F19" s="47">
        <v>56.7621666572701</v>
      </c>
      <c r="G19" s="9"/>
      <c r="H19" s="9"/>
      <c r="I19" s="8">
        <v>52940.202499999999</v>
      </c>
      <c r="J19" s="47">
        <v>12.8251546582307</v>
      </c>
      <c r="K19" s="9"/>
      <c r="L19" s="9"/>
      <c r="M19" s="9"/>
      <c r="N19" s="8">
        <v>16715582.9474</v>
      </c>
      <c r="O19" s="8">
        <v>30762995.0462</v>
      </c>
      <c r="P19" s="8">
        <v>15308</v>
      </c>
      <c r="Q19" s="8">
        <v>13841</v>
      </c>
      <c r="R19" s="8">
        <v>10.5989451629217</v>
      </c>
      <c r="S19" s="8">
        <v>31.916040632349102</v>
      </c>
      <c r="T19" s="8">
        <v>30.390939960985499</v>
      </c>
      <c r="U19" s="48">
        <v>5.0182741084069002</v>
      </c>
    </row>
    <row r="20" spans="1:21" ht="12" thickBot="1">
      <c r="A20" s="66"/>
      <c r="B20" s="55" t="s">
        <v>20</v>
      </c>
      <c r="C20" s="56"/>
      <c r="D20" s="8">
        <v>1170803.2047999999</v>
      </c>
      <c r="E20" s="8">
        <v>1113816</v>
      </c>
      <c r="F20" s="47">
        <v>105.116393084675</v>
      </c>
      <c r="G20" s="9"/>
      <c r="H20" s="9"/>
      <c r="I20" s="8">
        <v>-29441.383699999998</v>
      </c>
      <c r="J20" s="47">
        <v>-2.5146312872477399</v>
      </c>
      <c r="K20" s="9"/>
      <c r="L20" s="9"/>
      <c r="M20" s="9"/>
      <c r="N20" s="8">
        <v>29190272.167300001</v>
      </c>
      <c r="O20" s="8">
        <v>47745737.284400001</v>
      </c>
      <c r="P20" s="8">
        <v>63963</v>
      </c>
      <c r="Q20" s="8">
        <v>64782</v>
      </c>
      <c r="R20" s="8">
        <v>-1.2642400666851901</v>
      </c>
      <c r="S20" s="8">
        <v>20.9499856166846</v>
      </c>
      <c r="T20" s="8">
        <v>22.425430675187599</v>
      </c>
      <c r="U20" s="48">
        <v>-6.5793387867257396</v>
      </c>
    </row>
    <row r="21" spans="1:21" ht="12" thickBot="1">
      <c r="A21" s="66"/>
      <c r="B21" s="55" t="s">
        <v>21</v>
      </c>
      <c r="C21" s="56"/>
      <c r="D21" s="8">
        <v>350825.93310000002</v>
      </c>
      <c r="E21" s="8">
        <v>342665</v>
      </c>
      <c r="F21" s="47">
        <v>102.38160684633699</v>
      </c>
      <c r="G21" s="9"/>
      <c r="H21" s="9"/>
      <c r="I21" s="8">
        <v>28122.429599999999</v>
      </c>
      <c r="J21" s="47">
        <v>8.0160635080485694</v>
      </c>
      <c r="K21" s="9"/>
      <c r="L21" s="9"/>
      <c r="M21" s="9"/>
      <c r="N21" s="8">
        <v>9109243.7857000008</v>
      </c>
      <c r="O21" s="8">
        <v>16048940.0549</v>
      </c>
      <c r="P21" s="8">
        <v>50098</v>
      </c>
      <c r="Q21" s="8">
        <v>45838</v>
      </c>
      <c r="R21" s="8">
        <v>9.2935991971726502</v>
      </c>
      <c r="S21" s="8">
        <v>8.0393319094574593</v>
      </c>
      <c r="T21" s="8">
        <v>7.9250789737772198</v>
      </c>
      <c r="U21" s="48">
        <v>1.4416630554508101</v>
      </c>
    </row>
    <row r="22" spans="1:21" ht="12" thickBot="1">
      <c r="A22" s="66"/>
      <c r="B22" s="55" t="s">
        <v>22</v>
      </c>
      <c r="C22" s="56"/>
      <c r="D22" s="8">
        <v>1040635.5718</v>
      </c>
      <c r="E22" s="8">
        <v>901747</v>
      </c>
      <c r="F22" s="47">
        <v>115.40216621735399</v>
      </c>
      <c r="G22" s="9"/>
      <c r="H22" s="9"/>
      <c r="I22" s="8">
        <v>121926.7074</v>
      </c>
      <c r="J22" s="47">
        <v>11.716561561421701</v>
      </c>
      <c r="K22" s="9"/>
      <c r="L22" s="9"/>
      <c r="M22" s="9"/>
      <c r="N22" s="8">
        <v>40230423.223300003</v>
      </c>
      <c r="O22" s="8">
        <v>63159204.183200002</v>
      </c>
      <c r="P22" s="8">
        <v>114705</v>
      </c>
      <c r="Q22" s="8">
        <v>100501</v>
      </c>
      <c r="R22" s="8">
        <v>14.133192704550201</v>
      </c>
      <c r="S22" s="8">
        <v>10.603268997864101</v>
      </c>
      <c r="T22" s="8">
        <v>10.4947764718759</v>
      </c>
      <c r="U22" s="48">
        <v>1.03377643419966</v>
      </c>
    </row>
    <row r="23" spans="1:21" ht="12" thickBot="1">
      <c r="A23" s="66"/>
      <c r="B23" s="55" t="s">
        <v>23</v>
      </c>
      <c r="C23" s="56"/>
      <c r="D23" s="8">
        <v>2670000.8646</v>
      </c>
      <c r="E23" s="8">
        <v>2726532</v>
      </c>
      <c r="F23" s="47">
        <v>97.926628574320802</v>
      </c>
      <c r="G23" s="9"/>
      <c r="H23" s="9"/>
      <c r="I23" s="8">
        <v>63980.082300000002</v>
      </c>
      <c r="J23" s="47">
        <v>2.3962569880884699</v>
      </c>
      <c r="K23" s="9"/>
      <c r="L23" s="9"/>
      <c r="M23" s="9"/>
      <c r="N23" s="8">
        <v>71404962.470799997</v>
      </c>
      <c r="O23" s="8">
        <v>123680725.64229999</v>
      </c>
      <c r="P23" s="8">
        <v>167074</v>
      </c>
      <c r="Q23" s="8">
        <v>161003</v>
      </c>
      <c r="R23" s="8">
        <v>3.7707371912324699</v>
      </c>
      <c r="S23" s="8">
        <v>18.738725774207801</v>
      </c>
      <c r="T23" s="8">
        <v>17.158499468953998</v>
      </c>
      <c r="U23" s="48">
        <v>9.2095833211584193</v>
      </c>
    </row>
    <row r="24" spans="1:21" ht="12" thickBot="1">
      <c r="A24" s="66"/>
      <c r="B24" s="55" t="s">
        <v>24</v>
      </c>
      <c r="C24" s="56"/>
      <c r="D24" s="8">
        <v>278477.54979999998</v>
      </c>
      <c r="E24" s="8">
        <v>340094</v>
      </c>
      <c r="F24" s="47">
        <v>81.882523596417499</v>
      </c>
      <c r="G24" s="9"/>
      <c r="H24" s="9"/>
      <c r="I24" s="8">
        <v>43381.543599999997</v>
      </c>
      <c r="J24" s="47">
        <v>15.5781116399351</v>
      </c>
      <c r="K24" s="9"/>
      <c r="L24" s="9"/>
      <c r="M24" s="9"/>
      <c r="N24" s="8">
        <v>8009869.6475</v>
      </c>
      <c r="O24" s="8">
        <v>13105857.6807</v>
      </c>
      <c r="P24" s="8">
        <v>42227</v>
      </c>
      <c r="Q24" s="8">
        <v>39593</v>
      </c>
      <c r="R24" s="8">
        <v>6.6526911322708502</v>
      </c>
      <c r="S24" s="8">
        <v>7.68373414403107</v>
      </c>
      <c r="T24" s="8">
        <v>7.5713219912610796</v>
      </c>
      <c r="U24" s="48">
        <v>1.4847097098727999</v>
      </c>
    </row>
    <row r="25" spans="1:21" ht="12" thickBot="1">
      <c r="A25" s="66"/>
      <c r="B25" s="55" t="s">
        <v>25</v>
      </c>
      <c r="C25" s="56"/>
      <c r="D25" s="8">
        <v>202454.9613</v>
      </c>
      <c r="E25" s="8">
        <v>207275</v>
      </c>
      <c r="F25" s="47">
        <v>97.674568230611499</v>
      </c>
      <c r="G25" s="9"/>
      <c r="H25" s="9"/>
      <c r="I25" s="8">
        <v>16470.0209</v>
      </c>
      <c r="J25" s="47">
        <v>8.1351530208215301</v>
      </c>
      <c r="K25" s="9"/>
      <c r="L25" s="9"/>
      <c r="M25" s="9"/>
      <c r="N25" s="8">
        <v>5924004.7715999996</v>
      </c>
      <c r="O25" s="8">
        <v>10231149.6512</v>
      </c>
      <c r="P25" s="8">
        <v>18054</v>
      </c>
      <c r="Q25" s="8">
        <v>17559</v>
      </c>
      <c r="R25" s="8">
        <v>2.8190671450538201</v>
      </c>
      <c r="S25" s="8">
        <v>12.6250377589454</v>
      </c>
      <c r="T25" s="8">
        <v>12.294504738310801</v>
      </c>
      <c r="U25" s="48">
        <v>2.6884614522500998</v>
      </c>
    </row>
    <row r="26" spans="1:21" ht="12" thickBot="1">
      <c r="A26" s="66"/>
      <c r="B26" s="55" t="s">
        <v>26</v>
      </c>
      <c r="C26" s="56"/>
      <c r="D26" s="8">
        <v>610154.23010000004</v>
      </c>
      <c r="E26" s="8">
        <v>504648</v>
      </c>
      <c r="F26" s="47">
        <v>120.906895519253</v>
      </c>
      <c r="G26" s="9"/>
      <c r="H26" s="9"/>
      <c r="I26" s="8">
        <v>107235.7935</v>
      </c>
      <c r="J26" s="47">
        <v>17.575194632744701</v>
      </c>
      <c r="K26" s="9"/>
      <c r="L26" s="9"/>
      <c r="M26" s="9"/>
      <c r="N26" s="8">
        <v>16849125.997400001</v>
      </c>
      <c r="O26" s="8">
        <v>27975508.5799</v>
      </c>
      <c r="P26" s="8">
        <v>60063</v>
      </c>
      <c r="Q26" s="8">
        <v>62779</v>
      </c>
      <c r="R26" s="8">
        <v>-4.3262874528106501</v>
      </c>
      <c r="S26" s="8">
        <v>11.675122018547199</v>
      </c>
      <c r="T26" s="8">
        <v>9.2666245655394306</v>
      </c>
      <c r="U26" s="48">
        <v>25.9910977937365</v>
      </c>
    </row>
    <row r="27" spans="1:21" ht="12" thickBot="1">
      <c r="A27" s="66"/>
      <c r="B27" s="55" t="s">
        <v>27</v>
      </c>
      <c r="C27" s="56"/>
      <c r="D27" s="8">
        <v>268773.10680000001</v>
      </c>
      <c r="E27" s="8">
        <v>237865</v>
      </c>
      <c r="F27" s="47">
        <v>112.99397002501399</v>
      </c>
      <c r="G27" s="9"/>
      <c r="H27" s="9"/>
      <c r="I27" s="8">
        <v>74173.6927</v>
      </c>
      <c r="J27" s="47">
        <v>27.597140793998499</v>
      </c>
      <c r="K27" s="9"/>
      <c r="L27" s="9"/>
      <c r="M27" s="9"/>
      <c r="N27" s="8">
        <v>6306994.1155000003</v>
      </c>
      <c r="O27" s="8">
        <v>11827917.801899999</v>
      </c>
      <c r="P27" s="8">
        <v>53760</v>
      </c>
      <c r="Q27" s="8">
        <v>48790</v>
      </c>
      <c r="R27" s="8">
        <v>10.186513629842199</v>
      </c>
      <c r="S27" s="8">
        <v>5.8283483854166702</v>
      </c>
      <c r="T27" s="8">
        <v>5.6294442344742803</v>
      </c>
      <c r="U27" s="48">
        <v>3.53328219727829</v>
      </c>
    </row>
    <row r="28" spans="1:21" ht="12" thickBot="1">
      <c r="A28" s="66"/>
      <c r="B28" s="55" t="s">
        <v>28</v>
      </c>
      <c r="C28" s="56"/>
      <c r="D28" s="8">
        <v>760225.71310000005</v>
      </c>
      <c r="E28" s="8">
        <v>852530</v>
      </c>
      <c r="F28" s="47">
        <v>89.172898678052405</v>
      </c>
      <c r="G28" s="9"/>
      <c r="H28" s="9"/>
      <c r="I28" s="8">
        <v>46778.122799999997</v>
      </c>
      <c r="J28" s="47">
        <v>6.1531887167103498</v>
      </c>
      <c r="K28" s="9"/>
      <c r="L28" s="9"/>
      <c r="M28" s="9"/>
      <c r="N28" s="8">
        <v>22397293.133400001</v>
      </c>
      <c r="O28" s="8">
        <v>39970953.903899997</v>
      </c>
      <c r="P28" s="8">
        <v>59024</v>
      </c>
      <c r="Q28" s="8">
        <v>56156</v>
      </c>
      <c r="R28" s="8">
        <v>5.10720136761877</v>
      </c>
      <c r="S28" s="8">
        <v>12.931485949783101</v>
      </c>
      <c r="T28" s="8">
        <v>12.412312958544099</v>
      </c>
      <c r="U28" s="48">
        <v>4.1827255965352501</v>
      </c>
    </row>
    <row r="29" spans="1:21" ht="12" thickBot="1">
      <c r="A29" s="66"/>
      <c r="B29" s="55" t="s">
        <v>29</v>
      </c>
      <c r="C29" s="56"/>
      <c r="D29" s="8">
        <v>514919.5257</v>
      </c>
      <c r="E29" s="8">
        <v>505455</v>
      </c>
      <c r="F29" s="47">
        <v>101.87247642223301</v>
      </c>
      <c r="G29" s="9"/>
      <c r="H29" s="9"/>
      <c r="I29" s="8">
        <v>60533.357000000004</v>
      </c>
      <c r="J29" s="47">
        <v>11.755886886928399</v>
      </c>
      <c r="K29" s="9"/>
      <c r="L29" s="9"/>
      <c r="M29" s="9"/>
      <c r="N29" s="8">
        <v>14928533.826199999</v>
      </c>
      <c r="O29" s="8">
        <v>29862221.156100001</v>
      </c>
      <c r="P29" s="8">
        <v>178655</v>
      </c>
      <c r="Q29" s="8">
        <v>175556</v>
      </c>
      <c r="R29" s="8">
        <v>1.7652486955729301</v>
      </c>
      <c r="S29" s="8">
        <v>2.8862223503400402</v>
      </c>
      <c r="T29" s="8">
        <v>2.4207287668892001</v>
      </c>
      <c r="U29" s="48">
        <v>19.229481213173401</v>
      </c>
    </row>
    <row r="30" spans="1:21" ht="12" thickBot="1">
      <c r="A30" s="66"/>
      <c r="B30" s="55" t="s">
        <v>30</v>
      </c>
      <c r="C30" s="56"/>
      <c r="D30" s="8">
        <v>969188.71160000004</v>
      </c>
      <c r="E30" s="8">
        <v>1181778</v>
      </c>
      <c r="F30" s="47">
        <v>82.011063973098203</v>
      </c>
      <c r="G30" s="9"/>
      <c r="H30" s="9"/>
      <c r="I30" s="8">
        <v>106669.16899999999</v>
      </c>
      <c r="J30" s="47">
        <v>11.006026764788</v>
      </c>
      <c r="K30" s="9"/>
      <c r="L30" s="9"/>
      <c r="M30" s="9"/>
      <c r="N30" s="8">
        <v>37634096.634800002</v>
      </c>
      <c r="O30" s="8">
        <v>65922776.100299999</v>
      </c>
      <c r="P30" s="8">
        <v>90884</v>
      </c>
      <c r="Q30" s="8">
        <v>91267</v>
      </c>
      <c r="R30" s="8">
        <v>-0.41964784642860598</v>
      </c>
      <c r="S30" s="8">
        <v>12.1087531204612</v>
      </c>
      <c r="T30" s="8">
        <v>11.914172914635101</v>
      </c>
      <c r="U30" s="48">
        <v>1.63318265749817</v>
      </c>
    </row>
    <row r="31" spans="1:21" ht="12" thickBot="1">
      <c r="A31" s="66"/>
      <c r="B31" s="55" t="s">
        <v>31</v>
      </c>
      <c r="C31" s="56"/>
      <c r="D31" s="8">
        <v>739851.17130000005</v>
      </c>
      <c r="E31" s="8">
        <v>723351</v>
      </c>
      <c r="F31" s="47">
        <v>102.281073959945</v>
      </c>
      <c r="G31" s="9"/>
      <c r="H31" s="9"/>
      <c r="I31" s="8">
        <v>15632.769</v>
      </c>
      <c r="J31" s="47">
        <v>2.11296130984445</v>
      </c>
      <c r="K31" s="9"/>
      <c r="L31" s="9"/>
      <c r="M31" s="9"/>
      <c r="N31" s="8">
        <v>27384408.694800001</v>
      </c>
      <c r="O31" s="8">
        <v>47687163.272500001</v>
      </c>
      <c r="P31" s="8">
        <v>36802</v>
      </c>
      <c r="Q31" s="8">
        <v>37672</v>
      </c>
      <c r="R31" s="8">
        <v>-2.30940751751965</v>
      </c>
      <c r="S31" s="8">
        <v>22.220986663768301</v>
      </c>
      <c r="T31" s="8">
        <v>19.537903026120201</v>
      </c>
      <c r="U31" s="48">
        <v>13.732710383816899</v>
      </c>
    </row>
    <row r="32" spans="1:21" ht="12" thickBot="1">
      <c r="A32" s="66"/>
      <c r="B32" s="55" t="s">
        <v>32</v>
      </c>
      <c r="C32" s="56"/>
      <c r="D32" s="8">
        <v>134581.89180000001</v>
      </c>
      <c r="E32" s="8">
        <v>109615</v>
      </c>
      <c r="F32" s="47">
        <v>122.77689349085399</v>
      </c>
      <c r="G32" s="9"/>
      <c r="H32" s="9"/>
      <c r="I32" s="8">
        <v>32913.868999999999</v>
      </c>
      <c r="J32" s="47">
        <v>24.456387527166601</v>
      </c>
      <c r="K32" s="9"/>
      <c r="L32" s="9"/>
      <c r="M32" s="9"/>
      <c r="N32" s="8">
        <v>4935777.4751000004</v>
      </c>
      <c r="O32" s="8">
        <v>8034420.1530999998</v>
      </c>
      <c r="P32" s="8">
        <v>37674</v>
      </c>
      <c r="Q32" s="8">
        <v>36311</v>
      </c>
      <c r="R32" s="8">
        <v>3.7536834568037101</v>
      </c>
      <c r="S32" s="8">
        <v>4.1611989913468204</v>
      </c>
      <c r="T32" s="8">
        <v>4.0264082426812804</v>
      </c>
      <c r="U32" s="48">
        <v>3.3476672145836601</v>
      </c>
    </row>
    <row r="33" spans="1:21" ht="12" thickBot="1">
      <c r="A33" s="66"/>
      <c r="B33" s="55" t="s">
        <v>33</v>
      </c>
      <c r="C33" s="56"/>
      <c r="D33" s="8">
        <v>-96.420100000000005</v>
      </c>
      <c r="E33" s="9"/>
      <c r="F33" s="9"/>
      <c r="G33" s="9"/>
      <c r="H33" s="9"/>
      <c r="I33" s="8">
        <v>-57.840499999999999</v>
      </c>
      <c r="J33" s="47">
        <v>59.988010798578301</v>
      </c>
      <c r="K33" s="9"/>
      <c r="L33" s="9"/>
      <c r="M33" s="9"/>
      <c r="N33" s="8">
        <v>2920.0817999999999</v>
      </c>
      <c r="O33" s="8">
        <v>6260.5895</v>
      </c>
      <c r="P33" s="8">
        <v>11</v>
      </c>
      <c r="Q33" s="8">
        <v>13</v>
      </c>
      <c r="R33" s="8">
        <v>-15.384615384615399</v>
      </c>
      <c r="S33" s="8">
        <v>2.7090909090909099</v>
      </c>
      <c r="T33" s="8">
        <v>4.4384615384615396</v>
      </c>
      <c r="U33" s="48">
        <v>-38.963289743185797</v>
      </c>
    </row>
    <row r="34" spans="1:21" ht="12" thickBot="1">
      <c r="A34" s="66"/>
      <c r="B34" s="55" t="s">
        <v>57</v>
      </c>
      <c r="C34" s="56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6"/>
      <c r="B35" s="55" t="s">
        <v>34</v>
      </c>
      <c r="C35" s="56"/>
      <c r="D35" s="8">
        <v>90191.2742</v>
      </c>
      <c r="E35" s="8">
        <v>126937</v>
      </c>
      <c r="F35" s="47">
        <v>71.051997605111197</v>
      </c>
      <c r="G35" s="9"/>
      <c r="H35" s="9"/>
      <c r="I35" s="8">
        <v>11358.178599999999</v>
      </c>
      <c r="J35" s="47">
        <v>12.593434010936701</v>
      </c>
      <c r="K35" s="9"/>
      <c r="L35" s="9"/>
      <c r="M35" s="9"/>
      <c r="N35" s="8">
        <v>2427065.5060999999</v>
      </c>
      <c r="O35" s="8">
        <v>3401463.6852000002</v>
      </c>
      <c r="P35" s="8">
        <v>8395</v>
      </c>
      <c r="Q35" s="8">
        <v>8366</v>
      </c>
      <c r="R35" s="8">
        <v>0.34664116662681499</v>
      </c>
      <c r="S35" s="8">
        <v>10.764096450267999</v>
      </c>
      <c r="T35" s="8">
        <v>10.6622255080086</v>
      </c>
      <c r="U35" s="48">
        <v>0.95543788848670996</v>
      </c>
    </row>
    <row r="36" spans="1:21" ht="12" customHeight="1" thickBot="1">
      <c r="A36" s="66"/>
      <c r="B36" s="55" t="s">
        <v>58</v>
      </c>
      <c r="C36" s="56"/>
      <c r="D36" s="9"/>
      <c r="E36" s="8">
        <v>565519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6"/>
      <c r="B37" s="55" t="s">
        <v>59</v>
      </c>
      <c r="C37" s="56"/>
      <c r="D37" s="9"/>
      <c r="E37" s="8">
        <v>401657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6"/>
      <c r="B38" s="55" t="s">
        <v>60</v>
      </c>
      <c r="C38" s="56"/>
      <c r="D38" s="9"/>
      <c r="E38" s="8">
        <v>311151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6"/>
      <c r="B39" s="55" t="s">
        <v>35</v>
      </c>
      <c r="C39" s="56"/>
      <c r="D39" s="8">
        <v>581706.50300000003</v>
      </c>
      <c r="E39" s="8">
        <v>387659</v>
      </c>
      <c r="F39" s="47">
        <v>150.05623576390599</v>
      </c>
      <c r="G39" s="9"/>
      <c r="H39" s="9"/>
      <c r="I39" s="8">
        <v>14670.0219</v>
      </c>
      <c r="J39" s="47">
        <v>2.5218940865098101</v>
      </c>
      <c r="K39" s="9"/>
      <c r="L39" s="9"/>
      <c r="M39" s="9"/>
      <c r="N39" s="8">
        <v>8797926.4993999992</v>
      </c>
      <c r="O39" s="8">
        <v>15574315.3937</v>
      </c>
      <c r="P39" s="8">
        <v>585</v>
      </c>
      <c r="Q39" s="8">
        <v>477</v>
      </c>
      <c r="R39" s="8">
        <v>22.641509433962302</v>
      </c>
      <c r="S39" s="8">
        <v>1180.56854700855</v>
      </c>
      <c r="T39" s="8">
        <v>720.599580712788</v>
      </c>
      <c r="U39" s="48">
        <v>63.8314229715171</v>
      </c>
    </row>
    <row r="40" spans="1:21" ht="12" thickBot="1">
      <c r="A40" s="66"/>
      <c r="B40" s="55" t="s">
        <v>36</v>
      </c>
      <c r="C40" s="56"/>
      <c r="D40" s="8">
        <v>501464.02669999999</v>
      </c>
      <c r="E40" s="8">
        <v>529601</v>
      </c>
      <c r="F40" s="47">
        <v>94.687137429876501</v>
      </c>
      <c r="G40" s="9"/>
      <c r="H40" s="9"/>
      <c r="I40" s="8">
        <v>31423.7539</v>
      </c>
      <c r="J40" s="47">
        <v>6.2664024190910101</v>
      </c>
      <c r="K40" s="9"/>
      <c r="L40" s="9"/>
      <c r="M40" s="9"/>
      <c r="N40" s="8">
        <v>15423403.6953</v>
      </c>
      <c r="O40" s="8">
        <v>25533660.352299999</v>
      </c>
      <c r="P40" s="8">
        <v>2436</v>
      </c>
      <c r="Q40" s="8">
        <v>1978</v>
      </c>
      <c r="R40" s="8">
        <v>23.154701718908001</v>
      </c>
      <c r="S40" s="8">
        <v>247.10903940886701</v>
      </c>
      <c r="T40" s="8">
        <v>224.12689585439799</v>
      </c>
      <c r="U40" s="48">
        <v>10.2540765876661</v>
      </c>
    </row>
    <row r="41" spans="1:21" ht="12" thickBot="1">
      <c r="A41" s="66"/>
      <c r="B41" s="55" t="s">
        <v>61</v>
      </c>
      <c r="C41" s="56"/>
      <c r="D41" s="9"/>
      <c r="E41" s="8">
        <v>155212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6"/>
      <c r="B42" s="55" t="s">
        <v>62</v>
      </c>
      <c r="C42" s="56"/>
      <c r="D42" s="9"/>
      <c r="E42" s="8">
        <v>59470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7"/>
      <c r="B43" s="55" t="s">
        <v>37</v>
      </c>
      <c r="C43" s="56"/>
      <c r="D43" s="10">
        <v>40753.6685</v>
      </c>
      <c r="E43" s="11"/>
      <c r="F43" s="11"/>
      <c r="G43" s="11"/>
      <c r="H43" s="11"/>
      <c r="I43" s="10">
        <v>4200.9084999999995</v>
      </c>
      <c r="J43" s="49">
        <v>10.3080499366579</v>
      </c>
      <c r="K43" s="11"/>
      <c r="L43" s="11"/>
      <c r="M43" s="11"/>
      <c r="N43" s="10">
        <v>1285975.4867</v>
      </c>
      <c r="O43" s="10">
        <v>2120910.9950999999</v>
      </c>
      <c r="P43" s="10">
        <v>49</v>
      </c>
      <c r="Q43" s="10">
        <v>40</v>
      </c>
      <c r="R43" s="10">
        <v>22.5</v>
      </c>
      <c r="S43" s="10">
        <v>972.80408163265304</v>
      </c>
      <c r="T43" s="10">
        <v>1761.825</v>
      </c>
      <c r="U43" s="50">
        <v>-44.784295736940201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I5" sqref="I5"/>
    </sheetView>
  </sheetViews>
  <sheetFormatPr defaultRowHeight="13.5"/>
  <cols>
    <col min="1" max="1" width="3.25" style="19" bestFit="1" customWidth="1"/>
    <col min="2" max="2" width="5.625" style="19" bestFit="1" customWidth="1"/>
    <col min="3" max="3" width="10.25" style="19" bestFit="1" customWidth="1"/>
    <col min="4" max="6" width="11.25" style="19" bestFit="1" customWidth="1"/>
    <col min="7" max="7" width="12.75" style="19" bestFit="1" customWidth="1"/>
    <col min="8" max="8" width="9" style="19"/>
    <col min="9" max="16384" width="9" style="18"/>
  </cols>
  <sheetData>
    <row r="1" spans="1:8" ht="16.5">
      <c r="A1" s="68" t="s">
        <v>63</v>
      </c>
      <c r="B1" s="68" t="s">
        <v>38</v>
      </c>
      <c r="C1" s="68" t="s">
        <v>39</v>
      </c>
      <c r="D1" s="68" t="s">
        <v>40</v>
      </c>
      <c r="E1" s="68" t="s">
        <v>41</v>
      </c>
      <c r="F1" s="68" t="s">
        <v>64</v>
      </c>
      <c r="G1" s="68" t="s">
        <v>41</v>
      </c>
      <c r="H1" s="68" t="s">
        <v>65</v>
      </c>
    </row>
    <row r="2" spans="1:8" ht="16.5">
      <c r="A2" s="69" t="s">
        <v>66</v>
      </c>
      <c r="B2" s="69">
        <v>12</v>
      </c>
      <c r="C2" s="69">
        <v>81882</v>
      </c>
      <c r="D2" s="69">
        <v>584989.66843846196</v>
      </c>
      <c r="E2" s="69">
        <v>545444.44603846199</v>
      </c>
      <c r="F2" s="69">
        <v>39545.222399999999</v>
      </c>
      <c r="G2" s="69">
        <v>545444.44603846199</v>
      </c>
      <c r="H2" s="69">
        <v>6.7599864636173498E-2</v>
      </c>
    </row>
    <row r="3" spans="1:8" ht="16.5">
      <c r="A3" s="69" t="s">
        <v>67</v>
      </c>
      <c r="B3" s="69">
        <v>13</v>
      </c>
      <c r="C3" s="69">
        <v>12010.922</v>
      </c>
      <c r="D3" s="69">
        <v>92861.181733771999</v>
      </c>
      <c r="E3" s="69">
        <v>74411.075197428305</v>
      </c>
      <c r="F3" s="69">
        <v>18450.106536343701</v>
      </c>
      <c r="G3" s="69">
        <v>74411.075197428305</v>
      </c>
      <c r="H3" s="69">
        <v>0.19868481309272101</v>
      </c>
    </row>
    <row r="4" spans="1:8" ht="16.5">
      <c r="A4" s="69" t="s">
        <v>68</v>
      </c>
      <c r="B4" s="69">
        <v>14</v>
      </c>
      <c r="C4" s="69">
        <v>108014</v>
      </c>
      <c r="D4" s="69">
        <v>128045.457566667</v>
      </c>
      <c r="E4" s="69">
        <v>102739.59572735</v>
      </c>
      <c r="F4" s="69">
        <v>25305.8618393162</v>
      </c>
      <c r="G4" s="69">
        <v>102739.59572735</v>
      </c>
      <c r="H4" s="69">
        <v>0.19763185918673301</v>
      </c>
    </row>
    <row r="5" spans="1:8" ht="16.5">
      <c r="A5" s="69" t="s">
        <v>69</v>
      </c>
      <c r="B5" s="69">
        <v>15</v>
      </c>
      <c r="C5" s="69">
        <v>3784</v>
      </c>
      <c r="D5" s="69">
        <v>55856.649281196602</v>
      </c>
      <c r="E5" s="69">
        <v>47028.635766666703</v>
      </c>
      <c r="F5" s="69">
        <v>8828.01351452991</v>
      </c>
      <c r="G5" s="69">
        <v>47028.635766666703</v>
      </c>
      <c r="H5" s="69">
        <v>0.15804767432588801</v>
      </c>
    </row>
    <row r="6" spans="1:8" ht="16.5">
      <c r="A6" s="69" t="s">
        <v>70</v>
      </c>
      <c r="B6" s="69">
        <v>16</v>
      </c>
      <c r="C6" s="69">
        <v>4214</v>
      </c>
      <c r="D6" s="69">
        <v>166139.58262564099</v>
      </c>
      <c r="E6" s="69">
        <v>170000.812977778</v>
      </c>
      <c r="F6" s="69">
        <v>-3861.2303521367498</v>
      </c>
      <c r="G6" s="69">
        <v>170000.812977778</v>
      </c>
      <c r="H6" s="69">
        <v>-2.3240881499246201E-2</v>
      </c>
    </row>
    <row r="7" spans="1:8" ht="16.5">
      <c r="A7" s="69" t="s">
        <v>71</v>
      </c>
      <c r="B7" s="69">
        <v>17</v>
      </c>
      <c r="C7" s="69">
        <v>24544</v>
      </c>
      <c r="D7" s="69">
        <v>282608.59889914503</v>
      </c>
      <c r="E7" s="69">
        <v>241733.25177179501</v>
      </c>
      <c r="F7" s="69">
        <v>40875.347127350396</v>
      </c>
      <c r="G7" s="69">
        <v>241733.25177179501</v>
      </c>
      <c r="H7" s="69">
        <v>0.14463589319848599</v>
      </c>
    </row>
    <row r="8" spans="1:8" ht="16.5">
      <c r="A8" s="69" t="s">
        <v>72</v>
      </c>
      <c r="B8" s="69">
        <v>18</v>
      </c>
      <c r="C8" s="69">
        <v>41620</v>
      </c>
      <c r="D8" s="69">
        <v>162925.12727008501</v>
      </c>
      <c r="E8" s="69">
        <v>142236.79422649599</v>
      </c>
      <c r="F8" s="69">
        <v>20688.333043589701</v>
      </c>
      <c r="G8" s="69">
        <v>142236.79422649599</v>
      </c>
      <c r="H8" s="69">
        <v>0.12698061612862299</v>
      </c>
    </row>
    <row r="9" spans="1:8" ht="16.5">
      <c r="A9" s="69" t="s">
        <v>73</v>
      </c>
      <c r="B9" s="69">
        <v>19</v>
      </c>
      <c r="C9" s="69">
        <v>19478</v>
      </c>
      <c r="D9" s="69">
        <v>99258.174822222194</v>
      </c>
      <c r="E9" s="69">
        <v>87049.567682905996</v>
      </c>
      <c r="F9" s="69">
        <v>12208.6071393162</v>
      </c>
      <c r="G9" s="69">
        <v>87049.567682905996</v>
      </c>
      <c r="H9" s="69">
        <v>0.12299850527357201</v>
      </c>
    </row>
    <row r="10" spans="1:8" ht="16.5">
      <c r="A10" s="69" t="s">
        <v>74</v>
      </c>
      <c r="B10" s="69">
        <v>21</v>
      </c>
      <c r="C10" s="69">
        <v>195518</v>
      </c>
      <c r="D10" s="69">
        <v>687761.19629999995</v>
      </c>
      <c r="E10" s="69">
        <v>645078.46860000002</v>
      </c>
      <c r="F10" s="69">
        <v>42682.727700000003</v>
      </c>
      <c r="G10" s="69">
        <v>645078.46860000002</v>
      </c>
      <c r="H10" s="69">
        <v>6.2060389463121E-2</v>
      </c>
    </row>
    <row r="11" spans="1:8" ht="16.5">
      <c r="A11" s="69" t="s">
        <v>75</v>
      </c>
      <c r="B11" s="69">
        <v>22</v>
      </c>
      <c r="C11" s="69">
        <v>158038</v>
      </c>
      <c r="D11" s="69">
        <v>1351711.82407692</v>
      </c>
      <c r="E11" s="69">
        <v>1330424.65959231</v>
      </c>
      <c r="F11" s="69">
        <v>21287.164484615401</v>
      </c>
      <c r="G11" s="69">
        <v>1330424.65959231</v>
      </c>
      <c r="H11" s="69">
        <v>1.5748300862243499E-2</v>
      </c>
    </row>
    <row r="12" spans="1:8" ht="16.5">
      <c r="A12" s="69" t="s">
        <v>76</v>
      </c>
      <c r="B12" s="69">
        <v>23</v>
      </c>
      <c r="C12" s="69">
        <v>303499.29399999999</v>
      </c>
      <c r="D12" s="69">
        <v>1676664.2251598299</v>
      </c>
      <c r="E12" s="69">
        <v>1460531.53803419</v>
      </c>
      <c r="F12" s="69">
        <v>216132.68712564101</v>
      </c>
      <c r="G12" s="69">
        <v>1460531.53803419</v>
      </c>
      <c r="H12" s="69">
        <v>0.12890636293324501</v>
      </c>
    </row>
    <row r="13" spans="1:8" ht="16.5">
      <c r="A13" s="69" t="s">
        <v>77</v>
      </c>
      <c r="B13" s="69">
        <v>24</v>
      </c>
      <c r="C13" s="69">
        <v>25140</v>
      </c>
      <c r="D13" s="69">
        <v>412784.16004187998</v>
      </c>
      <c r="E13" s="69">
        <v>359843.923263248</v>
      </c>
      <c r="F13" s="69">
        <v>52940.236778632498</v>
      </c>
      <c r="G13" s="69">
        <v>359843.923263248</v>
      </c>
      <c r="H13" s="69">
        <v>0.12825161889269501</v>
      </c>
    </row>
    <row r="14" spans="1:8" ht="16.5">
      <c r="A14" s="69" t="s">
        <v>78</v>
      </c>
      <c r="B14" s="69">
        <v>25</v>
      </c>
      <c r="C14" s="69">
        <v>101653</v>
      </c>
      <c r="D14" s="69">
        <v>1170803.1442</v>
      </c>
      <c r="E14" s="69">
        <v>1200244.5885000001</v>
      </c>
      <c r="F14" s="69">
        <v>-29441.444299999999</v>
      </c>
      <c r="G14" s="69">
        <v>1200244.5885000001</v>
      </c>
      <c r="H14" s="69">
        <v>-2.51463659333757E-2</v>
      </c>
    </row>
    <row r="15" spans="1:8" ht="16.5">
      <c r="A15" s="69" t="s">
        <v>79</v>
      </c>
      <c r="B15" s="69">
        <v>26</v>
      </c>
      <c r="C15" s="69">
        <v>78981</v>
      </c>
      <c r="D15" s="69">
        <v>350825.74569382798</v>
      </c>
      <c r="E15" s="69">
        <v>322703.50339537102</v>
      </c>
      <c r="F15" s="69">
        <v>28122.242298457</v>
      </c>
      <c r="G15" s="69">
        <v>322703.50339537102</v>
      </c>
      <c r="H15" s="69">
        <v>8.0160144013489198E-2</v>
      </c>
    </row>
    <row r="16" spans="1:8" ht="16.5">
      <c r="A16" s="69" t="s">
        <v>80</v>
      </c>
      <c r="B16" s="69">
        <v>27</v>
      </c>
      <c r="C16" s="69">
        <v>187135.375</v>
      </c>
      <c r="D16" s="69">
        <v>1040635.88787876</v>
      </c>
      <c r="E16" s="69">
        <v>918708.86616194702</v>
      </c>
      <c r="F16" s="69">
        <v>121927.02171681399</v>
      </c>
      <c r="G16" s="69">
        <v>918708.86616194702</v>
      </c>
      <c r="H16" s="69">
        <v>0.117165882069809</v>
      </c>
    </row>
    <row r="17" spans="1:8" ht="16.5">
      <c r="A17" s="69" t="s">
        <v>81</v>
      </c>
      <c r="B17" s="69">
        <v>29</v>
      </c>
      <c r="C17" s="69">
        <v>237184</v>
      </c>
      <c r="D17" s="69">
        <v>2670001.7522957302</v>
      </c>
      <c r="E17" s="69">
        <v>2606020.8093444398</v>
      </c>
      <c r="F17" s="69">
        <v>63980.942951282101</v>
      </c>
      <c r="G17" s="69">
        <v>2606020.8093444398</v>
      </c>
      <c r="H17" s="69">
        <v>2.39628842551395E-2</v>
      </c>
    </row>
    <row r="18" spans="1:8" ht="16.5">
      <c r="A18" s="69" t="s">
        <v>82</v>
      </c>
      <c r="B18" s="69">
        <v>31</v>
      </c>
      <c r="C18" s="69">
        <v>47268.449000000001</v>
      </c>
      <c r="D18" s="69">
        <v>278477.56701894698</v>
      </c>
      <c r="E18" s="69">
        <v>235096.005431364</v>
      </c>
      <c r="F18" s="69">
        <v>43381.561587582699</v>
      </c>
      <c r="G18" s="69">
        <v>235096.005431364</v>
      </c>
      <c r="H18" s="69">
        <v>0.15578117135959901</v>
      </c>
    </row>
    <row r="19" spans="1:8" ht="16.5">
      <c r="A19" s="69" t="s">
        <v>83</v>
      </c>
      <c r="B19" s="69">
        <v>32</v>
      </c>
      <c r="C19" s="69">
        <v>12715.305</v>
      </c>
      <c r="D19" s="69">
        <v>202454.960592905</v>
      </c>
      <c r="E19" s="69">
        <v>185984.94191684001</v>
      </c>
      <c r="F19" s="69">
        <v>16470.018676064901</v>
      </c>
      <c r="G19" s="69">
        <v>185984.94191684001</v>
      </c>
      <c r="H19" s="69">
        <v>8.1351519507505299E-2</v>
      </c>
    </row>
    <row r="20" spans="1:8" ht="16.5">
      <c r="A20" s="69" t="s">
        <v>84</v>
      </c>
      <c r="B20" s="69">
        <v>33</v>
      </c>
      <c r="C20" s="69">
        <v>80556.782000000007</v>
      </c>
      <c r="D20" s="69">
        <v>610154.21311376605</v>
      </c>
      <c r="E20" s="69">
        <v>502918.41710388899</v>
      </c>
      <c r="F20" s="69">
        <v>107235.796009877</v>
      </c>
      <c r="G20" s="69">
        <v>502918.41710388899</v>
      </c>
      <c r="H20" s="69">
        <v>0.17575195533376201</v>
      </c>
    </row>
    <row r="21" spans="1:8" ht="16.5">
      <c r="A21" s="69" t="s">
        <v>85</v>
      </c>
      <c r="B21" s="69">
        <v>34</v>
      </c>
      <c r="C21" s="69">
        <v>53411.023000000001</v>
      </c>
      <c r="D21" s="69">
        <v>268773.06155240902</v>
      </c>
      <c r="E21" s="69">
        <v>194599.40838839801</v>
      </c>
      <c r="F21" s="69">
        <v>74173.653164010597</v>
      </c>
      <c r="G21" s="69">
        <v>194599.40838839801</v>
      </c>
      <c r="H21" s="69">
        <v>0.27597130730137298</v>
      </c>
    </row>
    <row r="22" spans="1:8" ht="16.5">
      <c r="A22" s="69" t="s">
        <v>86</v>
      </c>
      <c r="B22" s="69">
        <v>35</v>
      </c>
      <c r="C22" s="69">
        <v>33185.095999999998</v>
      </c>
      <c r="D22" s="69">
        <v>760225.71369911497</v>
      </c>
      <c r="E22" s="69">
        <v>713447.55662430997</v>
      </c>
      <c r="F22" s="69">
        <v>46778.157074804898</v>
      </c>
      <c r="G22" s="69">
        <v>713447.55662430997</v>
      </c>
      <c r="H22" s="69">
        <v>6.1531932203649303E-2</v>
      </c>
    </row>
    <row r="23" spans="1:8" ht="16.5">
      <c r="A23" s="69" t="s">
        <v>87</v>
      </c>
      <c r="B23" s="69">
        <v>36</v>
      </c>
      <c r="C23" s="69">
        <v>162189.55900000001</v>
      </c>
      <c r="D23" s="69">
        <v>514919.52660884999</v>
      </c>
      <c r="E23" s="69">
        <v>454386.15522768401</v>
      </c>
      <c r="F23" s="69">
        <v>60533.371381165503</v>
      </c>
      <c r="G23" s="69">
        <v>454386.15522768401</v>
      </c>
      <c r="H23" s="69">
        <v>0.117558896590746</v>
      </c>
    </row>
    <row r="24" spans="1:8" ht="16.5">
      <c r="A24" s="69" t="s">
        <v>88</v>
      </c>
      <c r="B24" s="69">
        <v>37</v>
      </c>
      <c r="C24" s="69">
        <v>109062.92600000001</v>
      </c>
      <c r="D24" s="69">
        <v>969188.75338761101</v>
      </c>
      <c r="E24" s="69">
        <v>862519.51439722697</v>
      </c>
      <c r="F24" s="69">
        <v>106669.238990383</v>
      </c>
      <c r="G24" s="69">
        <v>862519.51439722697</v>
      </c>
      <c r="H24" s="69">
        <v>0.110060335117944</v>
      </c>
    </row>
    <row r="25" spans="1:8" ht="16.5">
      <c r="A25" s="69" t="s">
        <v>89</v>
      </c>
      <c r="B25" s="69">
        <v>38</v>
      </c>
      <c r="C25" s="69">
        <v>162944.709</v>
      </c>
      <c r="D25" s="69">
        <v>739851.11502167804</v>
      </c>
      <c r="E25" s="69">
        <v>724218.39154070802</v>
      </c>
      <c r="F25" s="69">
        <v>15632.7234809697</v>
      </c>
      <c r="G25" s="69">
        <v>724218.39154070802</v>
      </c>
      <c r="H25" s="69">
        <v>2.1129553181131099E-2</v>
      </c>
    </row>
    <row r="26" spans="1:8" ht="16.5">
      <c r="A26" s="69" t="s">
        <v>90</v>
      </c>
      <c r="B26" s="69">
        <v>39</v>
      </c>
      <c r="C26" s="69">
        <v>77476.38</v>
      </c>
      <c r="D26" s="69">
        <v>134581.80179758699</v>
      </c>
      <c r="E26" s="69">
        <v>101668.06547196201</v>
      </c>
      <c r="F26" s="69">
        <v>32913.736325625498</v>
      </c>
      <c r="G26" s="69">
        <v>101668.06547196201</v>
      </c>
      <c r="H26" s="69">
        <v>0.244563052998266</v>
      </c>
    </row>
    <row r="27" spans="1:8" ht="16.5">
      <c r="A27" s="69" t="s">
        <v>91</v>
      </c>
      <c r="B27" s="69">
        <v>40</v>
      </c>
      <c r="C27" s="69">
        <v>-12</v>
      </c>
      <c r="D27" s="69">
        <v>-96.420100000000005</v>
      </c>
      <c r="E27" s="69">
        <v>-38.579599999999999</v>
      </c>
      <c r="F27" s="69">
        <v>-57.840499999999999</v>
      </c>
      <c r="G27" s="69">
        <v>-38.579599999999999</v>
      </c>
      <c r="H27" s="69">
        <v>0.59988010798578295</v>
      </c>
    </row>
    <row r="28" spans="1:8" ht="16.5">
      <c r="A28" s="69" t="s">
        <v>92</v>
      </c>
      <c r="B28" s="69">
        <v>42</v>
      </c>
      <c r="C28" s="69">
        <v>5305.027</v>
      </c>
      <c r="D28" s="69">
        <v>90191.274099999995</v>
      </c>
      <c r="E28" s="69">
        <v>78833.094100000002</v>
      </c>
      <c r="F28" s="69">
        <v>11358.18</v>
      </c>
      <c r="G28" s="69">
        <v>78833.094100000002</v>
      </c>
      <c r="H28" s="69">
        <v>0.12593435577156301</v>
      </c>
    </row>
    <row r="29" spans="1:8" ht="16.5">
      <c r="A29" s="69" t="s">
        <v>93</v>
      </c>
      <c r="B29" s="69">
        <v>75</v>
      </c>
      <c r="C29" s="69">
        <v>612</v>
      </c>
      <c r="D29" s="69">
        <v>581706.50427350402</v>
      </c>
      <c r="E29" s="69">
        <v>567036.48598290596</v>
      </c>
      <c r="F29" s="69">
        <v>14670.0182905983</v>
      </c>
      <c r="G29" s="69">
        <v>567036.48598290596</v>
      </c>
      <c r="H29" s="69">
        <v>2.5218934605037199E-2</v>
      </c>
    </row>
    <row r="30" spans="1:8" ht="16.5">
      <c r="A30" s="69" t="s">
        <v>94</v>
      </c>
      <c r="B30" s="69">
        <v>76</v>
      </c>
      <c r="C30" s="69">
        <v>2482</v>
      </c>
      <c r="D30" s="69">
        <v>501464.02073846199</v>
      </c>
      <c r="E30" s="69">
        <v>470040.27199316199</v>
      </c>
      <c r="F30" s="69">
        <v>31423.748745299101</v>
      </c>
      <c r="G30" s="69">
        <v>470040.27199316199</v>
      </c>
      <c r="H30" s="69">
        <v>6.26640146565733E-2</v>
      </c>
    </row>
    <row r="31" spans="1:8" ht="16.5">
      <c r="A31" s="69" t="s">
        <v>95</v>
      </c>
      <c r="B31" s="69">
        <v>99</v>
      </c>
      <c r="C31" s="69">
        <v>50</v>
      </c>
      <c r="D31" s="69">
        <v>40753.668255048797</v>
      </c>
      <c r="E31" s="69">
        <v>36552.760789652799</v>
      </c>
      <c r="F31" s="69">
        <v>4200.9074653959597</v>
      </c>
      <c r="G31" s="69">
        <v>36552.760789652799</v>
      </c>
      <c r="H31" s="69">
        <v>0.103080474599376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2013-07-01T00:34:35Z</dcterms:modified>
</cp:coreProperties>
</file>