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G11" s="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G19" s="1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K30" s="1"/>
  <c r="F30"/>
  <c r="E31"/>
  <c r="F31"/>
  <c r="J31"/>
  <c r="E32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K5" s="1"/>
  <c r="I6"/>
  <c r="I7"/>
  <c r="K7" s="1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K32"/>
  <c r="I35"/>
  <c r="I36"/>
  <c r="I39"/>
  <c r="K39" s="1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8" l="1"/>
  <c r="L38" s="1"/>
  <c r="G7"/>
  <c r="G5"/>
  <c r="K36"/>
  <c r="K28"/>
  <c r="K26"/>
  <c r="K24"/>
  <c r="K22"/>
  <c r="K20"/>
  <c r="K18"/>
  <c r="K16"/>
  <c r="K14"/>
  <c r="K12"/>
  <c r="K10"/>
  <c r="K8"/>
  <c r="K6"/>
  <c r="K4"/>
  <c r="G39"/>
  <c r="K23"/>
  <c r="K21"/>
  <c r="G27"/>
  <c r="L27" s="1"/>
  <c r="G23"/>
  <c r="G21"/>
  <c r="G18"/>
  <c r="K29"/>
  <c r="K15"/>
  <c r="K13"/>
  <c r="G32"/>
  <c r="L32" s="1"/>
  <c r="G29"/>
  <c r="L29" s="1"/>
  <c r="G26"/>
  <c r="L26" s="1"/>
  <c r="G15"/>
  <c r="L15" s="1"/>
  <c r="G13"/>
  <c r="G10"/>
  <c r="L10" s="1"/>
  <c r="G4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L23"/>
  <c r="G20"/>
  <c r="L19"/>
  <c r="G16"/>
  <c r="G12"/>
  <c r="L11"/>
  <c r="G8"/>
  <c r="L8" s="1"/>
  <c r="L7"/>
  <c r="L21"/>
  <c r="L13"/>
  <c r="L5"/>
  <c r="J3"/>
  <c r="L39"/>
  <c r="L20"/>
  <c r="L18"/>
  <c r="L16"/>
  <c r="L12"/>
  <c r="G3"/>
  <c r="G36"/>
  <c r="L36" s="1"/>
  <c r="L4"/>
  <c r="I3"/>
  <c r="K3" s="1"/>
  <c r="L3" l="1"/>
</calcChain>
</file>

<file path=xl/sharedStrings.xml><?xml version="1.0" encoding="utf-8"?>
<sst xmlns="http://schemas.openxmlformats.org/spreadsheetml/2006/main" count="144" uniqueCount="101">
  <si>
    <t>日销售总额</t>
  </si>
  <si>
    <t>销售预算金额</t>
  </si>
  <si>
    <t>销售预算完成率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</si>
  <si>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</si>
  <si>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</si>
  <si>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</si>
  <si>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</si>
  <si>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</si>
  <si>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</si>
  <si>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</si>
  <si>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</si>
  <si>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</si>
  <si>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</si>
  <si>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</si>
  <si>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</si>
  <si>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</si>
  <si>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</si>
  <si>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</si>
  <si>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</si>
  <si>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</si>
  <si>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</si>
  <si>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</si>
  <si>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</si>
  <si>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</si>
  <si>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</si>
  <si>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</si>
  <si>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</si>
  <si>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</si>
  <si>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</si>
  <si>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</si>
  <si>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</si>
  <si>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</si>
  <si>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</si>
  <si>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</si>
  <si>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</si>
  <si>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</si>
  <si>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</si>
  <si>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</si>
  <si>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</si>
  <si>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</si>
  <si>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</si>
  <si>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</si>
  <si>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</si>
  <si>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</si>
  <si>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</si>
  <si>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</si>
  <si>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</si>
  <si>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</si>
  <si>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</si>
  <si>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</si>
  <si>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</si>
  <si>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当日客流量</t>
  </si>
  <si>
    <t>昨天客流量</t>
  </si>
  <si>
    <t>与昨天相比的客流量差异</t>
  </si>
  <si>
    <t>成交价格</t>
  </si>
  <si>
    <t>昨天销售成交价格</t>
  </si>
  <si>
    <t>与昨天相比的销售成交价格差异</t>
  </si>
  <si>
    <t>41-周转筐</t>
  </si>
  <si>
    <t>71-黑电</t>
  </si>
  <si>
    <t>72-空调</t>
  </si>
  <si>
    <t>73-冰箱</t>
  </si>
  <si>
    <t>77-洗衣机</t>
  </si>
  <si>
    <t>78-厨卫</t>
  </si>
  <si>
    <t xml:space="preserve">   </t>
  </si>
  <si>
    <t>PROFIT</t>
  </si>
  <si>
    <t>PROFIT_RATE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</si>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</sst>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b/>
      <sz val="11"/>
      <color indexed="64"/>
      <name val="Arial Narrow"/>
      <family val="2"/>
    </font>
    <font>
      <sz val="11"/>
      <color indexed="64"/>
      <name val="Arial Narrow"/>
      <family val="2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7" fontId="20" fillId="0" borderId="0" xfId="0" applyNumberFormat="1" applyFont="1">
      <alignment vertical="center"/>
    </xf>
    <xf numFmtId="0" fontId="29" fillId="0" borderId="19" xfId="0" applyFont="1" applyBorder="1" applyAlignment="1">
      <alignment horizontal="left"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0" fontId="22" fillId="34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0" fontId="24" fillId="0" borderId="0" xfId="0" applyNumberFormat="1" applyFont="1" applyAlignment="1"/>
    <xf numFmtId="0" fontId="0" fillId="0" borderId="0" xfId="0" applyAlignment="1"/>
    <xf numFmtId="0" fontId="25" fillId="0" borderId="0" xfId="0" applyNumberFormat="1" applyFont="1" applyAlignment="1"/>
    <xf numFmtId="0" fontId="0" fillId="0" borderId="0" xfId="0" applyNumberFormat="1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6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7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28" fillId="0" borderId="0" xfId="0" applyFont="1" applyAlignment="1">
      <alignment horizontal="left" wrapText="1"/>
    </xf>
    <xf numFmtId="176" fontId="22" fillId="34" borderId="10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4" fontId="21" fillId="35" borderId="12" xfId="0" applyNumberFormat="1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4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cid:7393133f13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26" Type="http://schemas.openxmlformats.org/officeDocument/2006/relationships/image" Target="cid:97aae13713" TargetMode="External"/><Relationship Id="rId3" Type="http://schemas.openxmlformats.org/officeDocument/2006/relationships/image" Target="cid:650096f013" TargetMode="External"/><Relationship Id="rId21" Type="http://schemas.openxmlformats.org/officeDocument/2006/relationships/hyperlink" Target="cid:97a5ff112" TargetMode="External"/><Relationship Id="rId7" Type="http://schemas.openxmlformats.org/officeDocument/2006/relationships/hyperlink" Target="cid:7393130e2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25" Type="http://schemas.openxmlformats.org/officeDocument/2006/relationships/hyperlink" Target="cid:97aae1182" TargetMode="External"/><Relationship Id="rId2" Type="http://schemas.openxmlformats.org/officeDocument/2006/relationships/hyperlink" Target="cid:650096c02" TargetMode="External"/><Relationship Id="rId16" Type="http://schemas.openxmlformats.org/officeDocument/2006/relationships/image" Target="cid:7dde59d613" TargetMode="External"/><Relationship Id="rId20" Type="http://schemas.openxmlformats.org/officeDocument/2006/relationships/image" Target="cid:883d555513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1" Type="http://schemas.openxmlformats.org/officeDocument/2006/relationships/hyperlink" Target="cid:78be76a62" TargetMode="External"/><Relationship Id="rId24" Type="http://schemas.openxmlformats.org/officeDocument/2006/relationships/image" Target="cid:97a883f913" TargetMode="External"/><Relationship Id="rId5" Type="http://schemas.openxmlformats.org/officeDocument/2006/relationships/hyperlink" Target="cid:738f7e472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10" Type="http://schemas.openxmlformats.org/officeDocument/2006/relationships/image" Target="cid:7395293113" TargetMode="External"/><Relationship Id="rId19" Type="http://schemas.openxmlformats.org/officeDocument/2006/relationships/hyperlink" Target="cid:883d552c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4" Type="http://schemas.openxmlformats.org/officeDocument/2006/relationships/image" Target="cid:78c0f48013" TargetMode="External"/><Relationship Id="rId22" Type="http://schemas.openxmlformats.org/officeDocument/2006/relationships/image" Target="cid:97a5ff35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6" sqref="A6:XFD6"/>
    </sheetView>
  </sheetViews>
  <sheetFormatPr defaultRowHeight="11.25"/>
  <cols>
    <col min="1" max="1" width="7.75" style="1" customWidth="1"/>
    <col min="2" max="2" width="3" style="22" bestFit="1" customWidth="1"/>
    <col min="3" max="4" width="9" style="1"/>
    <col min="5" max="5" width="10.5" style="1" bestFit="1" customWidth="1"/>
    <col min="6" max="6" width="12.25" style="44" bestFit="1" customWidth="1"/>
    <col min="7" max="7" width="10.5" style="1" bestFit="1" customWidth="1"/>
    <col min="8" max="8" width="9" style="44"/>
    <col min="9" max="12" width="9.75" style="12" bestFit="1" customWidth="1"/>
    <col min="13" max="16384" width="9" style="1"/>
  </cols>
  <sheetData>
    <row r="1" spans="1:12">
      <c r="A1" s="23"/>
      <c r="B1" s="24"/>
      <c r="C1" s="25"/>
      <c r="D1" s="26"/>
      <c r="E1" s="27" t="s">
        <v>0</v>
      </c>
      <c r="F1" s="41" t="s">
        <v>3</v>
      </c>
      <c r="G1" s="28" t="s">
        <v>98</v>
      </c>
      <c r="H1" s="41" t="s">
        <v>4</v>
      </c>
      <c r="I1" s="35" t="s">
        <v>96</v>
      </c>
      <c r="J1" s="36" t="s">
        <v>97</v>
      </c>
      <c r="K1" s="37" t="s">
        <v>99</v>
      </c>
      <c r="L1" s="37" t="s">
        <v>100</v>
      </c>
    </row>
    <row r="2" spans="1:12">
      <c r="A2" s="29" t="s">
        <v>5</v>
      </c>
      <c r="B2" s="30"/>
      <c r="C2" s="54" t="s">
        <v>6</v>
      </c>
      <c r="D2" s="54"/>
      <c r="E2" s="31"/>
      <c r="F2" s="42"/>
      <c r="G2" s="32"/>
      <c r="H2" s="42"/>
      <c r="I2" s="38"/>
      <c r="J2" s="39"/>
      <c r="K2" s="40"/>
      <c r="L2" s="40"/>
    </row>
    <row r="3" spans="1:12">
      <c r="A3" s="55" t="s">
        <v>7</v>
      </c>
      <c r="B3" s="55"/>
      <c r="C3" s="55"/>
      <c r="D3" s="55"/>
      <c r="E3" s="33">
        <f>RA!D7</f>
        <v>20133368.676199999</v>
      </c>
      <c r="F3" s="43">
        <f>RA!I7</f>
        <v>1531436.4136999999</v>
      </c>
      <c r="G3" s="34">
        <f>E3-F3</f>
        <v>18601932.262499999</v>
      </c>
      <c r="H3" s="45">
        <f>RA!J7</f>
        <v>7.6064589007915897</v>
      </c>
      <c r="I3" s="38">
        <f>SUM(I4:I39)</f>
        <v>20133372.903649051</v>
      </c>
      <c r="J3" s="39">
        <f>SUM(J4:J39)</f>
        <v>18601932.297966041</v>
      </c>
      <c r="K3" s="40">
        <f>E3-I3</f>
        <v>-4.2274490520358086</v>
      </c>
      <c r="L3" s="40">
        <f>G3-J3</f>
        <v>-3.5466041415929794E-2</v>
      </c>
    </row>
    <row r="4" spans="1:12">
      <c r="A4" s="56">
        <f>RA!A8</f>
        <v>41455</v>
      </c>
      <c r="B4" s="30">
        <v>12</v>
      </c>
      <c r="C4" s="53" t="s">
        <v>8</v>
      </c>
      <c r="D4" s="53"/>
      <c r="E4" s="33">
        <f>RA!D8</f>
        <v>739508.40119999996</v>
      </c>
      <c r="F4" s="43">
        <f>RA!I8</f>
        <v>70835.458100000003</v>
      </c>
      <c r="G4" s="34">
        <f t="shared" ref="G4:G39" si="0">E4-F4</f>
        <v>668672.94309999992</v>
      </c>
      <c r="H4" s="45">
        <f>RA!J8</f>
        <v>9.5787225655659007</v>
      </c>
      <c r="I4" s="38">
        <f>VLOOKUP(B4,RMS!B:D,3,FALSE)</f>
        <v>739509.03324273496</v>
      </c>
      <c r="J4" s="39">
        <f>VLOOKUP(B4,RMS!B:E,4,FALSE)</f>
        <v>668672.95018888905</v>
      </c>
      <c r="K4" s="40">
        <f t="shared" ref="K4:K39" si="1">E4-I4</f>
        <v>-0.63204273500014096</v>
      </c>
      <c r="L4" s="40">
        <f t="shared" ref="L4:L39" si="2">G4-J4</f>
        <v>-7.0888891350477934E-3</v>
      </c>
    </row>
    <row r="5" spans="1:12">
      <c r="A5" s="56"/>
      <c r="B5" s="30">
        <v>13</v>
      </c>
      <c r="C5" s="53" t="s">
        <v>9</v>
      </c>
      <c r="D5" s="53"/>
      <c r="E5" s="33">
        <f>RA!D9</f>
        <v>129928.9458</v>
      </c>
      <c r="F5" s="43">
        <f>RA!I9</f>
        <v>26016.740099999999</v>
      </c>
      <c r="G5" s="34">
        <f t="shared" si="0"/>
        <v>103912.20570000001</v>
      </c>
      <c r="H5" s="45">
        <f>RA!J9</f>
        <v>20.023821435484901</v>
      </c>
      <c r="I5" s="38">
        <f>VLOOKUP(B5,RMS!B:D,3,FALSE)</f>
        <v>129928.965014099</v>
      </c>
      <c r="J5" s="39">
        <f>VLOOKUP(B5,RMS!B:E,4,FALSE)</f>
        <v>103912.18258854101</v>
      </c>
      <c r="K5" s="40">
        <f t="shared" si="1"/>
        <v>-1.9214098996599205E-2</v>
      </c>
      <c r="L5" s="40">
        <f t="shared" si="2"/>
        <v>2.3111458998755552E-2</v>
      </c>
    </row>
    <row r="6" spans="1:12">
      <c r="A6" s="56"/>
      <c r="B6" s="30">
        <v>14</v>
      </c>
      <c r="C6" s="53" t="s">
        <v>10</v>
      </c>
      <c r="D6" s="53"/>
      <c r="E6" s="33">
        <f>RA!D10</f>
        <v>184247.99840000001</v>
      </c>
      <c r="F6" s="43">
        <f>RA!I10</f>
        <v>38271.072099999998</v>
      </c>
      <c r="G6" s="34">
        <f t="shared" si="0"/>
        <v>145976.92630000002</v>
      </c>
      <c r="H6" s="45">
        <f>RA!J10</f>
        <v>20.7714995182276</v>
      </c>
      <c r="I6" s="38">
        <f>VLOOKUP(B6,RMS!B:D,3,FALSE)</f>
        <v>184250.551532479</v>
      </c>
      <c r="J6" s="39">
        <f>VLOOKUP(B6,RMS!B:E,4,FALSE)</f>
        <v>145976.925940171</v>
      </c>
      <c r="K6" s="40">
        <f t="shared" si="1"/>
        <v>-2.5531324789917562</v>
      </c>
      <c r="L6" s="40">
        <f t="shared" si="2"/>
        <v>3.5982902045361698E-4</v>
      </c>
    </row>
    <row r="7" spans="1:12">
      <c r="A7" s="56"/>
      <c r="B7" s="30">
        <v>15</v>
      </c>
      <c r="C7" s="53" t="s">
        <v>11</v>
      </c>
      <c r="D7" s="53"/>
      <c r="E7" s="33">
        <f>RA!D11</f>
        <v>71244.969800000006</v>
      </c>
      <c r="F7" s="43">
        <f>RA!I11</f>
        <v>15732.3704</v>
      </c>
      <c r="G7" s="34">
        <f t="shared" si="0"/>
        <v>55512.599400000006</v>
      </c>
      <c r="H7" s="45">
        <f>RA!J11</f>
        <v>22.082078838918999</v>
      </c>
      <c r="I7" s="38">
        <f>VLOOKUP(B7,RMS!B:D,3,FALSE)</f>
        <v>71244.982565811995</v>
      </c>
      <c r="J7" s="39">
        <f>VLOOKUP(B7,RMS!B:E,4,FALSE)</f>
        <v>55512.599382051303</v>
      </c>
      <c r="K7" s="40">
        <f t="shared" si="1"/>
        <v>-1.2765811989083886E-2</v>
      </c>
      <c r="L7" s="40">
        <f t="shared" si="2"/>
        <v>1.7948703316505998E-5</v>
      </c>
    </row>
    <row r="8" spans="1:12">
      <c r="A8" s="56"/>
      <c r="B8" s="30">
        <v>16</v>
      </c>
      <c r="C8" s="53" t="s">
        <v>12</v>
      </c>
      <c r="D8" s="53"/>
      <c r="E8" s="33">
        <f>RA!D12</f>
        <v>280311.05829999998</v>
      </c>
      <c r="F8" s="43">
        <f>RA!I12</f>
        <v>-23302.491999999998</v>
      </c>
      <c r="G8" s="34">
        <f t="shared" si="0"/>
        <v>303613.5503</v>
      </c>
      <c r="H8" s="45">
        <f>RA!J12</f>
        <v>-8.3130833800572894</v>
      </c>
      <c r="I8" s="38">
        <f>VLOOKUP(B8,RMS!B:D,3,FALSE)</f>
        <v>280311.08537777798</v>
      </c>
      <c r="J8" s="39">
        <f>VLOOKUP(B8,RMS!B:E,4,FALSE)</f>
        <v>303613.55064700899</v>
      </c>
      <c r="K8" s="40">
        <f t="shared" si="1"/>
        <v>-2.7077778009697795E-2</v>
      </c>
      <c r="L8" s="40">
        <f t="shared" si="2"/>
        <v>-3.4700898686423898E-4</v>
      </c>
    </row>
    <row r="9" spans="1:12">
      <c r="A9" s="56"/>
      <c r="B9" s="30">
        <v>17</v>
      </c>
      <c r="C9" s="53" t="s">
        <v>13</v>
      </c>
      <c r="D9" s="53"/>
      <c r="E9" s="33">
        <f>RA!D13</f>
        <v>407053.4314</v>
      </c>
      <c r="F9" s="43">
        <f>RA!I13</f>
        <v>58903.978000000003</v>
      </c>
      <c r="G9" s="34">
        <f t="shared" si="0"/>
        <v>348149.4534</v>
      </c>
      <c r="H9" s="45">
        <f>RA!J13</f>
        <v>14.470822122149499</v>
      </c>
      <c r="I9" s="38">
        <f>VLOOKUP(B9,RMS!B:D,3,FALSE)</f>
        <v>407053.62082222197</v>
      </c>
      <c r="J9" s="39">
        <f>VLOOKUP(B9,RMS!B:E,4,FALSE)</f>
        <v>348149.452907692</v>
      </c>
      <c r="K9" s="40">
        <f t="shared" si="1"/>
        <v>-0.18942222197074443</v>
      </c>
      <c r="L9" s="40">
        <f t="shared" si="2"/>
        <v>4.9230799777433276E-4</v>
      </c>
    </row>
    <row r="10" spans="1:12">
      <c r="A10" s="56"/>
      <c r="B10" s="30">
        <v>18</v>
      </c>
      <c r="C10" s="53" t="s">
        <v>14</v>
      </c>
      <c r="D10" s="53"/>
      <c r="E10" s="33">
        <f>RA!D14</f>
        <v>187520.68719999999</v>
      </c>
      <c r="F10" s="43">
        <f>RA!I14</f>
        <v>20542.808199999999</v>
      </c>
      <c r="G10" s="34">
        <f t="shared" si="0"/>
        <v>166977.87899999999</v>
      </c>
      <c r="H10" s="45">
        <f>RA!J14</f>
        <v>10.954955694083001</v>
      </c>
      <c r="I10" s="38">
        <f>VLOOKUP(B10,RMS!B:D,3,FALSE)</f>
        <v>187520.66230769199</v>
      </c>
      <c r="J10" s="39">
        <f>VLOOKUP(B10,RMS!B:E,4,FALSE)</f>
        <v>166977.877229915</v>
      </c>
      <c r="K10" s="40">
        <f t="shared" si="1"/>
        <v>2.4892307992558926E-2</v>
      </c>
      <c r="L10" s="40">
        <f t="shared" si="2"/>
        <v>1.7700849857646972E-3</v>
      </c>
    </row>
    <row r="11" spans="1:12">
      <c r="A11" s="56"/>
      <c r="B11" s="30">
        <v>19</v>
      </c>
      <c r="C11" s="53" t="s">
        <v>15</v>
      </c>
      <c r="D11" s="53"/>
      <c r="E11" s="33">
        <f>RA!D15</f>
        <v>126823.0621</v>
      </c>
      <c r="F11" s="43">
        <f>RA!I15</f>
        <v>15555.350899999999</v>
      </c>
      <c r="G11" s="34">
        <f t="shared" si="0"/>
        <v>111267.71119999999</v>
      </c>
      <c r="H11" s="45">
        <f>RA!J15</f>
        <v>12.265396089975001</v>
      </c>
      <c r="I11" s="38">
        <f>VLOOKUP(B11,RMS!B:D,3,FALSE)</f>
        <v>126823.09197435901</v>
      </c>
      <c r="J11" s="39">
        <f>VLOOKUP(B11,RMS!B:E,4,FALSE)</f>
        <v>111267.71106666701</v>
      </c>
      <c r="K11" s="40">
        <f t="shared" si="1"/>
        <v>-2.9874359010136686E-2</v>
      </c>
      <c r="L11" s="40">
        <f t="shared" si="2"/>
        <v>1.3333298556972295E-4</v>
      </c>
    </row>
    <row r="12" spans="1:12">
      <c r="A12" s="56"/>
      <c r="B12" s="30">
        <v>21</v>
      </c>
      <c r="C12" s="53" t="s">
        <v>16</v>
      </c>
      <c r="D12" s="53"/>
      <c r="E12" s="33">
        <f>RA!D16</f>
        <v>1149762.7079</v>
      </c>
      <c r="F12" s="43">
        <f>RA!I16</f>
        <v>33677.251499999998</v>
      </c>
      <c r="G12" s="34">
        <f t="shared" si="0"/>
        <v>1116085.4564</v>
      </c>
      <c r="H12" s="45">
        <f>RA!J16</f>
        <v>2.9290610374300901</v>
      </c>
      <c r="I12" s="38">
        <f>VLOOKUP(B12,RMS!B:D,3,FALSE)</f>
        <v>1149762.1635</v>
      </c>
      <c r="J12" s="39">
        <f>VLOOKUP(B12,RMS!B:E,4,FALSE)</f>
        <v>1116085.4564</v>
      </c>
      <c r="K12" s="40">
        <f t="shared" si="1"/>
        <v>0.54440000001341105</v>
      </c>
      <c r="L12" s="40">
        <f t="shared" si="2"/>
        <v>0</v>
      </c>
    </row>
    <row r="13" spans="1:12">
      <c r="A13" s="56"/>
      <c r="B13" s="30">
        <v>22</v>
      </c>
      <c r="C13" s="53" t="s">
        <v>17</v>
      </c>
      <c r="D13" s="53"/>
      <c r="E13" s="33">
        <f>RA!D17</f>
        <v>777238.11730000004</v>
      </c>
      <c r="F13" s="43">
        <f>RA!I17</f>
        <v>27089.769899999999</v>
      </c>
      <c r="G13" s="34">
        <f t="shared" si="0"/>
        <v>750148.34740000009</v>
      </c>
      <c r="H13" s="45">
        <f>RA!J17</f>
        <v>3.4853887498602698</v>
      </c>
      <c r="I13" s="38">
        <f>VLOOKUP(B13,RMS!B:D,3,FALSE)</f>
        <v>777238.19835982902</v>
      </c>
      <c r="J13" s="39">
        <f>VLOOKUP(B13,RMS!B:E,4,FALSE)</f>
        <v>750148.34581623902</v>
      </c>
      <c r="K13" s="40">
        <f t="shared" si="1"/>
        <v>-8.1059828982688487E-2</v>
      </c>
      <c r="L13" s="40">
        <f t="shared" si="2"/>
        <v>1.5837610699236393E-3</v>
      </c>
    </row>
    <row r="14" spans="1:12">
      <c r="A14" s="56"/>
      <c r="B14" s="30">
        <v>23</v>
      </c>
      <c r="C14" s="53" t="s">
        <v>18</v>
      </c>
      <c r="D14" s="53"/>
      <c r="E14" s="33">
        <f>RA!D18</f>
        <v>1908838.7519</v>
      </c>
      <c r="F14" s="43">
        <f>RA!I18</f>
        <v>204953.86670000001</v>
      </c>
      <c r="G14" s="34">
        <f t="shared" si="0"/>
        <v>1703884.8851999999</v>
      </c>
      <c r="H14" s="45">
        <f>RA!J18</f>
        <v>10.737096912769401</v>
      </c>
      <c r="I14" s="38">
        <f>VLOOKUP(B14,RMS!B:D,3,FALSE)</f>
        <v>1908838.6890615399</v>
      </c>
      <c r="J14" s="39">
        <f>VLOOKUP(B14,RMS!B:E,4,FALSE)</f>
        <v>1703884.88650855</v>
      </c>
      <c r="K14" s="40">
        <f t="shared" si="1"/>
        <v>6.2838460085913539E-2</v>
      </c>
      <c r="L14" s="40">
        <f t="shared" si="2"/>
        <v>-1.308550126850605E-3</v>
      </c>
    </row>
    <row r="15" spans="1:12">
      <c r="A15" s="56"/>
      <c r="B15" s="30">
        <v>24</v>
      </c>
      <c r="C15" s="53" t="s">
        <v>19</v>
      </c>
      <c r="D15" s="53"/>
      <c r="E15" s="33">
        <f>RA!D19</f>
        <v>637527.95070000004</v>
      </c>
      <c r="F15" s="43">
        <f>RA!I19</f>
        <v>57132.569300000003</v>
      </c>
      <c r="G15" s="34">
        <f t="shared" si="0"/>
        <v>580395.38140000007</v>
      </c>
      <c r="H15" s="45">
        <f>RA!J19</f>
        <v>8.9615787413350194</v>
      </c>
      <c r="I15" s="38">
        <f>VLOOKUP(B15,RMS!B:D,3,FALSE)</f>
        <v>637527.985907692</v>
      </c>
      <c r="J15" s="39">
        <f>VLOOKUP(B15,RMS!B:E,4,FALSE)</f>
        <v>580395.380176923</v>
      </c>
      <c r="K15" s="40">
        <f t="shared" si="1"/>
        <v>-3.5207691951654851E-2</v>
      </c>
      <c r="L15" s="40">
        <f t="shared" si="2"/>
        <v>1.2230770662426949E-3</v>
      </c>
    </row>
    <row r="16" spans="1:12">
      <c r="A16" s="56"/>
      <c r="B16" s="30">
        <v>25</v>
      </c>
      <c r="C16" s="53" t="s">
        <v>20</v>
      </c>
      <c r="D16" s="53"/>
      <c r="E16" s="33">
        <f>RA!D20</f>
        <v>1557874.4624000001</v>
      </c>
      <c r="F16" s="43">
        <f>RA!I20</f>
        <v>-58951.7258</v>
      </c>
      <c r="G16" s="34">
        <f t="shared" si="0"/>
        <v>1616826.1882</v>
      </c>
      <c r="H16" s="45">
        <f>RA!J20</f>
        <v>-3.7841127268484298</v>
      </c>
      <c r="I16" s="38">
        <f>VLOOKUP(B16,RMS!B:D,3,FALSE)</f>
        <v>1557874.442</v>
      </c>
      <c r="J16" s="39">
        <f>VLOOKUP(B16,RMS!B:E,4,FALSE)</f>
        <v>1616826.1882</v>
      </c>
      <c r="K16" s="40">
        <f t="shared" si="1"/>
        <v>2.0400000037625432E-2</v>
      </c>
      <c r="L16" s="40">
        <f t="shared" si="2"/>
        <v>0</v>
      </c>
    </row>
    <row r="17" spans="1:12">
      <c r="A17" s="56"/>
      <c r="B17" s="30">
        <v>26</v>
      </c>
      <c r="C17" s="53" t="s">
        <v>21</v>
      </c>
      <c r="D17" s="53"/>
      <c r="E17" s="33">
        <f>RA!D21</f>
        <v>413722.18560000003</v>
      </c>
      <c r="F17" s="43">
        <f>RA!I21</f>
        <v>27161.9823</v>
      </c>
      <c r="G17" s="34">
        <f t="shared" si="0"/>
        <v>386560.20330000005</v>
      </c>
      <c r="H17" s="45">
        <f>RA!J21</f>
        <v>6.56527091014188</v>
      </c>
      <c r="I17" s="38">
        <f>VLOOKUP(B17,RMS!B:D,3,FALSE)</f>
        <v>413721.97208711901</v>
      </c>
      <c r="J17" s="39">
        <f>VLOOKUP(B17,RMS!B:E,4,FALSE)</f>
        <v>386560.20321533899</v>
      </c>
      <c r="K17" s="40">
        <f t="shared" si="1"/>
        <v>0.21351288101868704</v>
      </c>
      <c r="L17" s="40">
        <f t="shared" si="2"/>
        <v>8.4661063738167286E-5</v>
      </c>
    </row>
    <row r="18" spans="1:12">
      <c r="A18" s="56"/>
      <c r="B18" s="30">
        <v>27</v>
      </c>
      <c r="C18" s="53" t="s">
        <v>22</v>
      </c>
      <c r="D18" s="53"/>
      <c r="E18" s="33">
        <f>RA!D22</f>
        <v>1306896.2026</v>
      </c>
      <c r="F18" s="43">
        <f>RA!I22</f>
        <v>139900.8867</v>
      </c>
      <c r="G18" s="34">
        <f t="shared" si="0"/>
        <v>1166995.3159</v>
      </c>
      <c r="H18" s="45">
        <f>RA!J22</f>
        <v>10.7048200478106</v>
      </c>
      <c r="I18" s="38">
        <f>VLOOKUP(B18,RMS!B:D,3,FALSE)</f>
        <v>1306896.5559070799</v>
      </c>
      <c r="J18" s="39">
        <f>VLOOKUP(B18,RMS!B:E,4,FALSE)</f>
        <v>1166995.3161460201</v>
      </c>
      <c r="K18" s="40">
        <f t="shared" si="1"/>
        <v>-0.35330707998946309</v>
      </c>
      <c r="L18" s="40">
        <f t="shared" si="2"/>
        <v>-2.4602003395557404E-4</v>
      </c>
    </row>
    <row r="19" spans="1:12">
      <c r="A19" s="56"/>
      <c r="B19" s="30">
        <v>29</v>
      </c>
      <c r="C19" s="53" t="s">
        <v>23</v>
      </c>
      <c r="D19" s="53"/>
      <c r="E19" s="33">
        <f>RA!D23</f>
        <v>3358436.1381000001</v>
      </c>
      <c r="F19" s="43">
        <f>RA!I23</f>
        <v>162301.451</v>
      </c>
      <c r="G19" s="34">
        <f t="shared" si="0"/>
        <v>3196134.6871000002</v>
      </c>
      <c r="H19" s="45">
        <f>RA!J23</f>
        <v>4.8326496120846398</v>
      </c>
      <c r="I19" s="38">
        <f>VLOOKUP(B19,RMS!B:D,3,FALSE)</f>
        <v>3358437.4415529901</v>
      </c>
      <c r="J19" s="39">
        <f>VLOOKUP(B19,RMS!B:E,4,FALSE)</f>
        <v>3196134.7265085499</v>
      </c>
      <c r="K19" s="40">
        <f t="shared" si="1"/>
        <v>-1.3034529900178313</v>
      </c>
      <c r="L19" s="40">
        <f t="shared" si="2"/>
        <v>-3.9408549666404724E-2</v>
      </c>
    </row>
    <row r="20" spans="1:12">
      <c r="A20" s="56"/>
      <c r="B20" s="30">
        <v>31</v>
      </c>
      <c r="C20" s="53" t="s">
        <v>24</v>
      </c>
      <c r="D20" s="53"/>
      <c r="E20" s="33">
        <f>RA!D24</f>
        <v>333998.32459999999</v>
      </c>
      <c r="F20" s="43">
        <f>RA!I24</f>
        <v>54433.8511</v>
      </c>
      <c r="G20" s="34">
        <f t="shared" si="0"/>
        <v>279564.47349999996</v>
      </c>
      <c r="H20" s="45">
        <f>RA!J24</f>
        <v>16.2976419612855</v>
      </c>
      <c r="I20" s="38">
        <f>VLOOKUP(B20,RMS!B:D,3,FALSE)</f>
        <v>333998.34702627599</v>
      </c>
      <c r="J20" s="39">
        <f>VLOOKUP(B20,RMS!B:E,4,FALSE)</f>
        <v>279564.46546360099</v>
      </c>
      <c r="K20" s="40">
        <f t="shared" si="1"/>
        <v>-2.2426276002079248E-2</v>
      </c>
      <c r="L20" s="40">
        <f t="shared" si="2"/>
        <v>8.0363989691250026E-3</v>
      </c>
    </row>
    <row r="21" spans="1:12">
      <c r="A21" s="56"/>
      <c r="B21" s="30">
        <v>32</v>
      </c>
      <c r="C21" s="53" t="s">
        <v>25</v>
      </c>
      <c r="D21" s="53"/>
      <c r="E21" s="33">
        <f>RA!D25</f>
        <v>273889.02710000001</v>
      </c>
      <c r="F21" s="43">
        <f>RA!I25</f>
        <v>27326.014599999999</v>
      </c>
      <c r="G21" s="34">
        <f t="shared" si="0"/>
        <v>246563.01250000001</v>
      </c>
      <c r="H21" s="45">
        <f>RA!J25</f>
        <v>9.97703883552186</v>
      </c>
      <c r="I21" s="38">
        <f>VLOOKUP(B21,RMS!B:D,3,FALSE)</f>
        <v>273889.03140088503</v>
      </c>
      <c r="J21" s="39">
        <f>VLOOKUP(B21,RMS!B:E,4,FALSE)</f>
        <v>246562.996362554</v>
      </c>
      <c r="K21" s="40">
        <f t="shared" si="1"/>
        <v>-4.3008850188925862E-3</v>
      </c>
      <c r="L21" s="40">
        <f t="shared" si="2"/>
        <v>1.6137446014909074E-2</v>
      </c>
    </row>
    <row r="22" spans="1:12">
      <c r="A22" s="56"/>
      <c r="B22" s="30">
        <v>33</v>
      </c>
      <c r="C22" s="53" t="s">
        <v>26</v>
      </c>
      <c r="D22" s="53"/>
      <c r="E22" s="33">
        <f>RA!D26</f>
        <v>628541.52229999995</v>
      </c>
      <c r="F22" s="43">
        <f>RA!I26</f>
        <v>125022.72070000001</v>
      </c>
      <c r="G22" s="34">
        <f t="shared" si="0"/>
        <v>503518.80159999995</v>
      </c>
      <c r="H22" s="45">
        <f>RA!J26</f>
        <v>19.8909246667601</v>
      </c>
      <c r="I22" s="38">
        <f>VLOOKUP(B22,RMS!B:D,3,FALSE)</f>
        <v>628541.52844178199</v>
      </c>
      <c r="J22" s="39">
        <f>VLOOKUP(B22,RMS!B:E,4,FALSE)</f>
        <v>503518.75082754</v>
      </c>
      <c r="K22" s="40">
        <f t="shared" si="1"/>
        <v>-6.1417820397764444E-3</v>
      </c>
      <c r="L22" s="40">
        <f t="shared" si="2"/>
        <v>5.0772459944710135E-2</v>
      </c>
    </row>
    <row r="23" spans="1:12">
      <c r="A23" s="56"/>
      <c r="B23" s="30">
        <v>34</v>
      </c>
      <c r="C23" s="53" t="s">
        <v>27</v>
      </c>
      <c r="D23" s="53"/>
      <c r="E23" s="33">
        <f>RA!D27</f>
        <v>271193.74589999998</v>
      </c>
      <c r="F23" s="43">
        <f>RA!I27</f>
        <v>75584.039499999999</v>
      </c>
      <c r="G23" s="34">
        <f t="shared" si="0"/>
        <v>195609.70639999997</v>
      </c>
      <c r="H23" s="45">
        <f>RA!J27</f>
        <v>27.870863780122299</v>
      </c>
      <c r="I23" s="38">
        <f>VLOOKUP(B23,RMS!B:D,3,FALSE)</f>
        <v>271193.69529867597</v>
      </c>
      <c r="J23" s="39">
        <f>VLOOKUP(B23,RMS!B:E,4,FALSE)</f>
        <v>195609.69198230599</v>
      </c>
      <c r="K23" s="40">
        <f t="shared" si="1"/>
        <v>5.0601324008312076E-2</v>
      </c>
      <c r="L23" s="40">
        <f t="shared" si="2"/>
        <v>1.4417693979339674E-2</v>
      </c>
    </row>
    <row r="24" spans="1:12">
      <c r="A24" s="56"/>
      <c r="B24" s="30">
        <v>35</v>
      </c>
      <c r="C24" s="53" t="s">
        <v>28</v>
      </c>
      <c r="D24" s="53"/>
      <c r="E24" s="33">
        <f>RA!D28</f>
        <v>898521.74910000002</v>
      </c>
      <c r="F24" s="43">
        <f>RA!I28</f>
        <v>60813.611900000004</v>
      </c>
      <c r="G24" s="34">
        <f t="shared" si="0"/>
        <v>837708.1372</v>
      </c>
      <c r="H24" s="45">
        <f>RA!J28</f>
        <v>6.7681847390910299</v>
      </c>
      <c r="I24" s="38">
        <f>VLOOKUP(B24,RMS!B:D,3,FALSE)</f>
        <v>898521.749332743</v>
      </c>
      <c r="J24" s="39">
        <f>VLOOKUP(B24,RMS!B:E,4,FALSE)</f>
        <v>837708.14438771503</v>
      </c>
      <c r="K24" s="40">
        <f t="shared" si="1"/>
        <v>-2.3274298291653395E-4</v>
      </c>
      <c r="L24" s="40">
        <f t="shared" si="2"/>
        <v>-7.187715033069253E-3</v>
      </c>
    </row>
    <row r="25" spans="1:12">
      <c r="A25" s="56"/>
      <c r="B25" s="30">
        <v>36</v>
      </c>
      <c r="C25" s="53" t="s">
        <v>29</v>
      </c>
      <c r="D25" s="53"/>
      <c r="E25" s="33">
        <f>RA!D29</f>
        <v>499462.98739999998</v>
      </c>
      <c r="F25" s="43">
        <f>RA!I29</f>
        <v>74996.606799999994</v>
      </c>
      <c r="G25" s="34">
        <f t="shared" si="0"/>
        <v>424466.38059999997</v>
      </c>
      <c r="H25" s="45">
        <f>RA!J29</f>
        <v>15.0154483298956</v>
      </c>
      <c r="I25" s="38">
        <f>VLOOKUP(B25,RMS!B:D,3,FALSE)</f>
        <v>499462.98598584102</v>
      </c>
      <c r="J25" s="39">
        <f>VLOOKUP(B25,RMS!B:E,4,FALSE)</f>
        <v>424466.36465851701</v>
      </c>
      <c r="K25" s="40">
        <f t="shared" si="1"/>
        <v>1.4141589635983109E-3</v>
      </c>
      <c r="L25" s="40">
        <f t="shared" si="2"/>
        <v>1.5941482968628407E-2</v>
      </c>
    </row>
    <row r="26" spans="1:12">
      <c r="A26" s="56"/>
      <c r="B26" s="30">
        <v>37</v>
      </c>
      <c r="C26" s="53" t="s">
        <v>30</v>
      </c>
      <c r="D26" s="53"/>
      <c r="E26" s="33">
        <f>RA!D30</f>
        <v>1279403.8300999999</v>
      </c>
      <c r="F26" s="43">
        <f>RA!I30</f>
        <v>171906.1439</v>
      </c>
      <c r="G26" s="34">
        <f t="shared" si="0"/>
        <v>1107497.6861999999</v>
      </c>
      <c r="H26" s="45">
        <f>RA!J30</f>
        <v>13.436425611338301</v>
      </c>
      <c r="I26" s="38">
        <f>VLOOKUP(B26,RMS!B:D,3,FALSE)</f>
        <v>1279403.8929079601</v>
      </c>
      <c r="J26" s="39">
        <f>VLOOKUP(B26,RMS!B:E,4,FALSE)</f>
        <v>1107497.8654434299</v>
      </c>
      <c r="K26" s="40">
        <f t="shared" si="1"/>
        <v>-6.2807960202917457E-2</v>
      </c>
      <c r="L26" s="40">
        <f t="shared" si="2"/>
        <v>-0.17924343002960086</v>
      </c>
    </row>
    <row r="27" spans="1:12">
      <c r="A27" s="56"/>
      <c r="B27" s="30">
        <v>38</v>
      </c>
      <c r="C27" s="53" t="s">
        <v>31</v>
      </c>
      <c r="D27" s="53"/>
      <c r="E27" s="33">
        <f>RA!D31</f>
        <v>991676.53899999999</v>
      </c>
      <c r="F27" s="43">
        <f>RA!I31</f>
        <v>24213.392400000001</v>
      </c>
      <c r="G27" s="34">
        <f t="shared" si="0"/>
        <v>967463.14659999998</v>
      </c>
      <c r="H27" s="45">
        <f>RA!J31</f>
        <v>2.4416623211048898</v>
      </c>
      <c r="I27" s="38">
        <f>VLOOKUP(B27,RMS!B:D,3,FALSE)</f>
        <v>991676.45083681296</v>
      </c>
      <c r="J27" s="39">
        <f>VLOOKUP(B27,RMS!B:E,4,FALSE)</f>
        <v>967463.03748141602</v>
      </c>
      <c r="K27" s="40">
        <f t="shared" si="1"/>
        <v>8.8163187028840184E-2</v>
      </c>
      <c r="L27" s="40">
        <f t="shared" si="2"/>
        <v>0.10911858396138996</v>
      </c>
    </row>
    <row r="28" spans="1:12">
      <c r="A28" s="56"/>
      <c r="B28" s="30">
        <v>39</v>
      </c>
      <c r="C28" s="53" t="s">
        <v>32</v>
      </c>
      <c r="D28" s="53"/>
      <c r="E28" s="33">
        <f>RA!D32</f>
        <v>151037.39350000001</v>
      </c>
      <c r="F28" s="43">
        <f>RA!I32</f>
        <v>36809.486599999997</v>
      </c>
      <c r="G28" s="34">
        <f t="shared" si="0"/>
        <v>114227.9069</v>
      </c>
      <c r="H28" s="45">
        <f>RA!J32</f>
        <v>24.371108205068399</v>
      </c>
      <c r="I28" s="38">
        <f>VLOOKUP(B28,RMS!B:D,3,FALSE)</f>
        <v>151037.30107476001</v>
      </c>
      <c r="J28" s="39">
        <f>VLOOKUP(B28,RMS!B:E,4,FALSE)</f>
        <v>114227.944142899</v>
      </c>
      <c r="K28" s="40">
        <f t="shared" si="1"/>
        <v>9.2425240000011399E-2</v>
      </c>
      <c r="L28" s="40">
        <f t="shared" si="2"/>
        <v>-3.724289899400901E-2</v>
      </c>
    </row>
    <row r="29" spans="1:12">
      <c r="A29" s="56"/>
      <c r="B29" s="30">
        <v>40</v>
      </c>
      <c r="C29" s="53" t="s">
        <v>33</v>
      </c>
      <c r="D29" s="53"/>
      <c r="E29" s="33">
        <f>RA!D33</f>
        <v>123.41889999999999</v>
      </c>
      <c r="F29" s="43">
        <f>RA!I33</f>
        <v>25.897300000000001</v>
      </c>
      <c r="G29" s="34">
        <f t="shared" si="0"/>
        <v>97.521599999999992</v>
      </c>
      <c r="H29" s="45">
        <f>RA!J33</f>
        <v>20.983252970169101</v>
      </c>
      <c r="I29" s="38">
        <f>VLOOKUP(B29,RMS!B:D,3,FALSE)</f>
        <v>123.4188</v>
      </c>
      <c r="J29" s="39">
        <f>VLOOKUP(B29,RMS!B:E,4,FALSE)</f>
        <v>97.521600000000007</v>
      </c>
      <c r="K29" s="40">
        <f t="shared" si="1"/>
        <v>9.9999999989108801E-5</v>
      </c>
      <c r="L29" s="40">
        <f t="shared" si="2"/>
        <v>0</v>
      </c>
    </row>
    <row r="30" spans="1:12">
      <c r="A30" s="56"/>
      <c r="B30" s="30">
        <v>41</v>
      </c>
      <c r="C30" s="53" t="s">
        <v>57</v>
      </c>
      <c r="D30" s="53"/>
      <c r="E30" s="33">
        <f>RA!D34</f>
        <v>0</v>
      </c>
      <c r="F30" s="43">
        <f>RA!I34</f>
        <v>0</v>
      </c>
      <c r="G30" s="34">
        <f t="shared" si="0"/>
        <v>0</v>
      </c>
      <c r="H30" s="45">
        <f>RA!J34</f>
        <v>0</v>
      </c>
      <c r="I30" s="38">
        <v>0</v>
      </c>
      <c r="J30" s="39">
        <v>0</v>
      </c>
      <c r="K30" s="40">
        <f t="shared" si="1"/>
        <v>0</v>
      </c>
      <c r="L30" s="40">
        <f t="shared" si="2"/>
        <v>0</v>
      </c>
    </row>
    <row r="31" spans="1:12">
      <c r="A31" s="56"/>
      <c r="B31" s="30">
        <v>42</v>
      </c>
      <c r="C31" s="53" t="s">
        <v>34</v>
      </c>
      <c r="D31" s="53"/>
      <c r="E31" s="33">
        <f>RA!D35</f>
        <v>115495.2977</v>
      </c>
      <c r="F31" s="43">
        <f>RA!I35</f>
        <v>15268.040800000001</v>
      </c>
      <c r="G31" s="34">
        <f t="shared" si="0"/>
        <v>100227.25689999999</v>
      </c>
      <c r="H31" s="45">
        <f>RA!J35</f>
        <v>13.2196211482643</v>
      </c>
      <c r="I31" s="38">
        <f>VLOOKUP(B31,RMS!B:D,3,FALSE)</f>
        <v>115495.29730000001</v>
      </c>
      <c r="J31" s="39">
        <f>VLOOKUP(B31,RMS!B:E,4,FALSE)</f>
        <v>100227.26089999999</v>
      </c>
      <c r="K31" s="40">
        <f t="shared" si="1"/>
        <v>3.9999998989515007E-4</v>
      </c>
      <c r="L31" s="40">
        <f t="shared" si="2"/>
        <v>-4.0000000008149073E-3</v>
      </c>
    </row>
    <row r="32" spans="1:12">
      <c r="A32" s="56"/>
      <c r="B32" s="30">
        <v>71</v>
      </c>
      <c r="C32" s="53" t="s">
        <v>58</v>
      </c>
      <c r="D32" s="53"/>
      <c r="E32" s="33">
        <f>RA!D36</f>
        <v>0</v>
      </c>
      <c r="F32" s="43">
        <f>RA!I36</f>
        <v>0</v>
      </c>
      <c r="G32" s="34">
        <f t="shared" si="0"/>
        <v>0</v>
      </c>
      <c r="H32" s="45">
        <f>RA!J36</f>
        <v>0</v>
      </c>
      <c r="I32" s="38">
        <v>0</v>
      </c>
      <c r="J32" s="39">
        <v>0</v>
      </c>
      <c r="K32" s="40">
        <f t="shared" si="1"/>
        <v>0</v>
      </c>
      <c r="L32" s="40">
        <f t="shared" si="2"/>
        <v>0</v>
      </c>
    </row>
    <row r="33" spans="1:12">
      <c r="A33" s="56"/>
      <c r="B33" s="30">
        <v>72</v>
      </c>
      <c r="C33" s="53" t="s">
        <v>59</v>
      </c>
      <c r="D33" s="53"/>
      <c r="E33" s="33">
        <f>RA!D37</f>
        <v>0</v>
      </c>
      <c r="F33" s="43">
        <f>RA!I37</f>
        <v>0</v>
      </c>
      <c r="G33" s="34">
        <f t="shared" si="0"/>
        <v>0</v>
      </c>
      <c r="H33" s="45">
        <f>RA!J37</f>
        <v>0</v>
      </c>
      <c r="I33" s="38">
        <v>0</v>
      </c>
      <c r="J33" s="39">
        <v>0</v>
      </c>
      <c r="K33" s="40">
        <f t="shared" si="1"/>
        <v>0</v>
      </c>
      <c r="L33" s="40">
        <f t="shared" si="2"/>
        <v>0</v>
      </c>
    </row>
    <row r="34" spans="1:12">
      <c r="A34" s="56"/>
      <c r="B34" s="30">
        <v>73</v>
      </c>
      <c r="C34" s="53" t="s">
        <v>60</v>
      </c>
      <c r="D34" s="53"/>
      <c r="E34" s="33">
        <f>RA!D38</f>
        <v>0</v>
      </c>
      <c r="F34" s="43">
        <f>RA!I38</f>
        <v>0</v>
      </c>
      <c r="G34" s="34">
        <f t="shared" si="0"/>
        <v>0</v>
      </c>
      <c r="H34" s="45">
        <f>RA!J38</f>
        <v>0</v>
      </c>
      <c r="I34" s="38">
        <v>0</v>
      </c>
      <c r="J34" s="39">
        <v>0</v>
      </c>
      <c r="K34" s="40">
        <f t="shared" si="1"/>
        <v>0</v>
      </c>
      <c r="L34" s="40">
        <f t="shared" si="2"/>
        <v>0</v>
      </c>
    </row>
    <row r="35" spans="1:12">
      <c r="A35" s="56"/>
      <c r="B35" s="30">
        <v>75</v>
      </c>
      <c r="C35" s="53" t="s">
        <v>35</v>
      </c>
      <c r="D35" s="53"/>
      <c r="E35" s="33">
        <f>RA!D39</f>
        <v>633495.72459999996</v>
      </c>
      <c r="F35" s="43">
        <f>RA!I39</f>
        <v>17492.809300000001</v>
      </c>
      <c r="G35" s="34">
        <f t="shared" si="0"/>
        <v>616002.91529999999</v>
      </c>
      <c r="H35" s="45">
        <f>RA!J39</f>
        <v>2.76131449995898</v>
      </c>
      <c r="I35" s="38">
        <f>VLOOKUP(B35,RMS!B:D,3,FALSE)</f>
        <v>633495.72649572603</v>
      </c>
      <c r="J35" s="39">
        <f>VLOOKUP(B35,RMS!B:E,4,FALSE)</f>
        <v>616002.91641025594</v>
      </c>
      <c r="K35" s="40">
        <f t="shared" si="1"/>
        <v>-1.8957260763272643E-3</v>
      </c>
      <c r="L35" s="40">
        <f t="shared" si="2"/>
        <v>-1.1102559510618448E-3</v>
      </c>
    </row>
    <row r="36" spans="1:12">
      <c r="A36" s="56"/>
      <c r="B36" s="30">
        <v>76</v>
      </c>
      <c r="C36" s="53" t="s">
        <v>36</v>
      </c>
      <c r="D36" s="53"/>
      <c r="E36" s="33">
        <f>RA!D40</f>
        <v>673410.12959999999</v>
      </c>
      <c r="F36" s="43">
        <f>RA!I40</f>
        <v>20497.759999999998</v>
      </c>
      <c r="G36" s="34">
        <f t="shared" si="0"/>
        <v>652912.36959999998</v>
      </c>
      <c r="H36" s="45">
        <f>RA!J40</f>
        <v>3.0438746165246302</v>
      </c>
      <c r="I36" s="38">
        <f>VLOOKUP(B36,RMS!B:D,3,FALSE)</f>
        <v>673410.12255042698</v>
      </c>
      <c r="J36" s="39">
        <f>VLOOKUP(B36,RMS!B:E,4,FALSE)</f>
        <v>652912.37167777796</v>
      </c>
      <c r="K36" s="40">
        <f t="shared" si="1"/>
        <v>7.0495730033144355E-3</v>
      </c>
      <c r="L36" s="40">
        <f t="shared" si="2"/>
        <v>-2.0777779864147305E-3</v>
      </c>
    </row>
    <row r="37" spans="1:12">
      <c r="A37" s="56"/>
      <c r="B37" s="30">
        <v>77</v>
      </c>
      <c r="C37" s="53" t="s">
        <v>61</v>
      </c>
      <c r="D37" s="53"/>
      <c r="E37" s="33">
        <f>RA!D41</f>
        <v>0</v>
      </c>
      <c r="F37" s="43">
        <f>RA!I41</f>
        <v>0</v>
      </c>
      <c r="G37" s="34">
        <f t="shared" si="0"/>
        <v>0</v>
      </c>
      <c r="H37" s="45">
        <f>RA!J41</f>
        <v>0</v>
      </c>
      <c r="I37" s="38">
        <v>0</v>
      </c>
      <c r="J37" s="39">
        <v>0</v>
      </c>
      <c r="K37" s="40">
        <f t="shared" si="1"/>
        <v>0</v>
      </c>
      <c r="L37" s="40">
        <f t="shared" si="2"/>
        <v>0</v>
      </c>
    </row>
    <row r="38" spans="1:12">
      <c r="A38" s="56"/>
      <c r="B38" s="30">
        <v>78</v>
      </c>
      <c r="C38" s="53" t="s">
        <v>62</v>
      </c>
      <c r="D38" s="53"/>
      <c r="E38" s="33">
        <f>RA!D42</f>
        <v>0</v>
      </c>
      <c r="F38" s="43">
        <f>RA!I42</f>
        <v>0</v>
      </c>
      <c r="G38" s="34">
        <f t="shared" si="0"/>
        <v>0</v>
      </c>
      <c r="H38" s="45">
        <f>RA!J42</f>
        <v>0</v>
      </c>
      <c r="I38" s="38">
        <v>0</v>
      </c>
      <c r="J38" s="39">
        <v>0</v>
      </c>
      <c r="K38" s="40">
        <f t="shared" si="1"/>
        <v>0</v>
      </c>
      <c r="L38" s="40">
        <f t="shared" si="2"/>
        <v>0</v>
      </c>
    </row>
    <row r="39" spans="1:12">
      <c r="A39" s="56"/>
      <c r="B39" s="30">
        <v>99</v>
      </c>
      <c r="C39" s="53" t="s">
        <v>37</v>
      </c>
      <c r="D39" s="53"/>
      <c r="E39" s="33">
        <f>RA!D43</f>
        <v>146183.91570000001</v>
      </c>
      <c r="F39" s="43">
        <f>RA!I43</f>
        <v>11224.7014</v>
      </c>
      <c r="G39" s="34">
        <f t="shared" si="0"/>
        <v>134959.21430000002</v>
      </c>
      <c r="H39" s="45">
        <f>RA!J43</f>
        <v>7.6784790900220798</v>
      </c>
      <c r="I39" s="38">
        <f>VLOOKUP(B39,RMS!B:D,3,FALSE)</f>
        <v>146183.91498373801</v>
      </c>
      <c r="J39" s="39">
        <f>VLOOKUP(B39,RMS!B:E,4,FALSE)</f>
        <v>134959.21370546901</v>
      </c>
      <c r="K39" s="40">
        <f t="shared" si="1"/>
        <v>7.1626200224272907E-4</v>
      </c>
      <c r="L39" s="40">
        <f t="shared" si="2"/>
        <v>5.9453101130202413E-4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7" width="10.5" style="1" bestFit="1" customWidth="1"/>
    <col min="18" max="18" width="18.875" style="1" bestFit="1" customWidth="1"/>
    <col min="19" max="19" width="7.5" style="1" customWidth="1"/>
    <col min="20" max="20" width="13.875" style="1" bestFit="1" customWidth="1"/>
    <col min="21" max="21" width="23.875" style="1" bestFit="1" customWidth="1"/>
    <col min="22" max="22" width="36" style="1" bestFit="1" customWidth="1"/>
    <col min="23" max="16384" width="9" style="1"/>
  </cols>
  <sheetData>
    <row r="1" spans="1:23" ht="12.75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46" t="s">
        <v>42</v>
      </c>
      <c r="W1" s="61"/>
    </row>
    <row r="2" spans="1:23" ht="12.7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46"/>
      <c r="W2" s="61"/>
    </row>
    <row r="3" spans="1:23" ht="23.25" thickBot="1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13" t="s">
        <v>43</v>
      </c>
      <c r="W3" s="61"/>
    </row>
    <row r="4" spans="1:23" ht="12.75" thickTop="1" thickBot="1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W4" s="61"/>
    </row>
    <row r="5" spans="1:23" ht="12.75" thickTop="1" thickBot="1">
      <c r="A5" s="2"/>
      <c r="B5" s="3"/>
      <c r="C5" s="4"/>
      <c r="D5" s="5" t="s">
        <v>0</v>
      </c>
      <c r="E5" s="5" t="s">
        <v>1</v>
      </c>
      <c r="F5" s="5" t="s">
        <v>2</v>
      </c>
      <c r="G5" s="5" t="s">
        <v>44</v>
      </c>
      <c r="H5" s="5" t="s">
        <v>45</v>
      </c>
      <c r="I5" s="5" t="s">
        <v>3</v>
      </c>
      <c r="J5" s="5" t="s">
        <v>4</v>
      </c>
      <c r="K5" s="5" t="s">
        <v>46</v>
      </c>
      <c r="L5" s="5" t="s">
        <v>47</v>
      </c>
      <c r="M5" s="5" t="s">
        <v>48</v>
      </c>
      <c r="N5" s="5" t="s">
        <v>49</v>
      </c>
      <c r="O5" s="5" t="s">
        <v>50</v>
      </c>
      <c r="P5" s="5" t="s">
        <v>51</v>
      </c>
      <c r="Q5" s="5" t="s">
        <v>52</v>
      </c>
      <c r="R5" s="5" t="s">
        <v>53</v>
      </c>
      <c r="S5" s="5" t="s">
        <v>54</v>
      </c>
      <c r="T5" s="5" t="s">
        <v>55</v>
      </c>
      <c r="U5" s="14" t="s">
        <v>56</v>
      </c>
    </row>
    <row r="6" spans="1:23" ht="12" thickBot="1">
      <c r="A6" s="6" t="s">
        <v>5</v>
      </c>
      <c r="B6" s="62" t="s">
        <v>6</v>
      </c>
      <c r="C6" s="63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15"/>
    </row>
    <row r="7" spans="1:23" ht="12" thickBot="1">
      <c r="A7" s="64" t="s">
        <v>7</v>
      </c>
      <c r="B7" s="65"/>
      <c r="C7" s="66"/>
      <c r="D7" s="7">
        <v>20133368.676199999</v>
      </c>
      <c r="E7" s="7">
        <v>22339048</v>
      </c>
      <c r="F7" s="47">
        <v>90.126350398638294</v>
      </c>
      <c r="G7" s="16"/>
      <c r="H7" s="16"/>
      <c r="I7" s="7">
        <v>1531436.4136999999</v>
      </c>
      <c r="J7" s="47">
        <v>7.6064589007915897</v>
      </c>
      <c r="K7" s="16"/>
      <c r="L7" s="16"/>
      <c r="M7" s="16"/>
      <c r="N7" s="7">
        <v>514441943.96450001</v>
      </c>
      <c r="O7" s="7">
        <v>857912972.73249996</v>
      </c>
      <c r="P7" s="7">
        <v>1895528</v>
      </c>
      <c r="Q7" s="7">
        <v>1840371</v>
      </c>
      <c r="R7" s="7">
        <v>2.9970587452203801</v>
      </c>
      <c r="S7" s="7">
        <v>12.230999250182499</v>
      </c>
      <c r="T7" s="7">
        <v>11.591558909154701</v>
      </c>
      <c r="U7" s="48">
        <v>5.5164309308110502</v>
      </c>
    </row>
    <row r="8" spans="1:23" ht="12" thickBot="1">
      <c r="A8" s="67">
        <v>41455</v>
      </c>
      <c r="B8" s="57" t="s">
        <v>8</v>
      </c>
      <c r="C8" s="58"/>
      <c r="D8" s="8">
        <v>739508.40119999996</v>
      </c>
      <c r="E8" s="8">
        <v>670597</v>
      </c>
      <c r="F8" s="49">
        <v>110.27612727167001</v>
      </c>
      <c r="G8" s="9"/>
      <c r="H8" s="9"/>
      <c r="I8" s="8">
        <v>70835.458100000003</v>
      </c>
      <c r="J8" s="49">
        <v>9.5787225655659007</v>
      </c>
      <c r="K8" s="9"/>
      <c r="L8" s="9"/>
      <c r="M8" s="9"/>
      <c r="N8" s="8">
        <v>15366980.8903</v>
      </c>
      <c r="O8" s="8">
        <v>25465770.244399998</v>
      </c>
      <c r="P8" s="8">
        <v>67929</v>
      </c>
      <c r="Q8" s="8">
        <v>66881</v>
      </c>
      <c r="R8" s="8">
        <v>1.56696221647403</v>
      </c>
      <c r="S8" s="8">
        <v>12.802190375244701</v>
      </c>
      <c r="T8" s="8">
        <v>12.2146699361553</v>
      </c>
      <c r="U8" s="50">
        <v>4.8099575523561802</v>
      </c>
    </row>
    <row r="9" spans="1:23" ht="12" thickBot="1">
      <c r="A9" s="68"/>
      <c r="B9" s="57" t="s">
        <v>9</v>
      </c>
      <c r="C9" s="58"/>
      <c r="D9" s="8">
        <v>129928.9458</v>
      </c>
      <c r="E9" s="8">
        <v>142698</v>
      </c>
      <c r="F9" s="49">
        <v>91.051693646722498</v>
      </c>
      <c r="G9" s="9"/>
      <c r="H9" s="9"/>
      <c r="I9" s="8">
        <v>26016.740099999999</v>
      </c>
      <c r="J9" s="49">
        <v>20.023821435484901</v>
      </c>
      <c r="K9" s="9"/>
      <c r="L9" s="9"/>
      <c r="M9" s="9"/>
      <c r="N9" s="8">
        <v>2892155.5071</v>
      </c>
      <c r="O9" s="8">
        <v>5082975.2213000003</v>
      </c>
      <c r="P9" s="8">
        <v>11586</v>
      </c>
      <c r="Q9" s="8">
        <v>11348</v>
      </c>
      <c r="R9" s="8">
        <v>2.0972858653507198</v>
      </c>
      <c r="S9" s="8">
        <v>12.958488701881601</v>
      </c>
      <c r="T9" s="8">
        <v>12.8219571730701</v>
      </c>
      <c r="U9" s="50">
        <v>1.0648259619693099</v>
      </c>
    </row>
    <row r="10" spans="1:23" ht="12" thickBot="1">
      <c r="A10" s="68"/>
      <c r="B10" s="57" t="s">
        <v>10</v>
      </c>
      <c r="C10" s="58"/>
      <c r="D10" s="8">
        <v>184247.99840000001</v>
      </c>
      <c r="E10" s="8">
        <v>171096</v>
      </c>
      <c r="F10" s="49">
        <v>107.68691167531701</v>
      </c>
      <c r="G10" s="9"/>
      <c r="H10" s="9"/>
      <c r="I10" s="8">
        <v>38271.072099999998</v>
      </c>
      <c r="J10" s="49">
        <v>20.7714995182276</v>
      </c>
      <c r="K10" s="9"/>
      <c r="L10" s="9"/>
      <c r="M10" s="9"/>
      <c r="N10" s="8">
        <v>5183229.7954000002</v>
      </c>
      <c r="O10" s="8">
        <v>8411304.1624999996</v>
      </c>
      <c r="P10" s="8">
        <v>114245</v>
      </c>
      <c r="Q10" s="8">
        <v>110572</v>
      </c>
      <c r="R10" s="8">
        <v>3.3218174583077098</v>
      </c>
      <c r="S10" s="8">
        <v>1.90783894262331</v>
      </c>
      <c r="T10" s="8">
        <v>1.9933257967659099</v>
      </c>
      <c r="U10" s="50">
        <v>-4.2886543826050803</v>
      </c>
    </row>
    <row r="11" spans="1:23" ht="12" thickBot="1">
      <c r="A11" s="68"/>
      <c r="B11" s="57" t="s">
        <v>11</v>
      </c>
      <c r="C11" s="58"/>
      <c r="D11" s="8">
        <v>71244.969800000006</v>
      </c>
      <c r="E11" s="8">
        <v>93486</v>
      </c>
      <c r="F11" s="49">
        <v>76.209239672250405</v>
      </c>
      <c r="G11" s="9"/>
      <c r="H11" s="9"/>
      <c r="I11" s="8">
        <v>15732.3704</v>
      </c>
      <c r="J11" s="49">
        <v>22.082078838918999</v>
      </c>
      <c r="K11" s="9"/>
      <c r="L11" s="9"/>
      <c r="M11" s="9"/>
      <c r="N11" s="8">
        <v>1947986.4905999999</v>
      </c>
      <c r="O11" s="8">
        <v>3218820.3076999998</v>
      </c>
      <c r="P11" s="8">
        <v>4521</v>
      </c>
      <c r="Q11" s="8">
        <v>4160</v>
      </c>
      <c r="R11" s="8">
        <v>8.6778846153846096</v>
      </c>
      <c r="S11" s="8">
        <v>18.889117451891199</v>
      </c>
      <c r="T11" s="8">
        <v>18.697716346153801</v>
      </c>
      <c r="U11" s="50">
        <v>1.0236603347376201</v>
      </c>
    </row>
    <row r="12" spans="1:23" ht="12" thickBot="1">
      <c r="A12" s="68"/>
      <c r="B12" s="57" t="s">
        <v>12</v>
      </c>
      <c r="C12" s="58"/>
      <c r="D12" s="8">
        <v>280311.05829999998</v>
      </c>
      <c r="E12" s="8">
        <v>398396</v>
      </c>
      <c r="F12" s="49">
        <v>70.359907805299301</v>
      </c>
      <c r="G12" s="9"/>
      <c r="H12" s="9"/>
      <c r="I12" s="8">
        <v>-23302.491999999998</v>
      </c>
      <c r="J12" s="49">
        <v>-8.3130833800572894</v>
      </c>
      <c r="K12" s="9"/>
      <c r="L12" s="9"/>
      <c r="M12" s="9"/>
      <c r="N12" s="8">
        <v>7621152.0975000001</v>
      </c>
      <c r="O12" s="8">
        <v>13041390.7808</v>
      </c>
      <c r="P12" s="8">
        <v>5379</v>
      </c>
      <c r="Q12" s="8">
        <v>4721</v>
      </c>
      <c r="R12" s="8">
        <v>13.9377250582504</v>
      </c>
      <c r="S12" s="8">
        <v>61.974710912809101</v>
      </c>
      <c r="T12" s="8">
        <v>64.5079220504131</v>
      </c>
      <c r="U12" s="50">
        <v>-3.9269768070102602</v>
      </c>
    </row>
    <row r="13" spans="1:23" ht="12" thickBot="1">
      <c r="A13" s="68"/>
      <c r="B13" s="57" t="s">
        <v>13</v>
      </c>
      <c r="C13" s="58"/>
      <c r="D13" s="8">
        <v>407053.4314</v>
      </c>
      <c r="E13" s="8">
        <v>435300</v>
      </c>
      <c r="F13" s="49">
        <v>93.511011118768707</v>
      </c>
      <c r="G13" s="9"/>
      <c r="H13" s="9"/>
      <c r="I13" s="8">
        <v>58903.978000000003</v>
      </c>
      <c r="J13" s="49">
        <v>14.470822122149499</v>
      </c>
      <c r="K13" s="9"/>
      <c r="L13" s="9"/>
      <c r="M13" s="9"/>
      <c r="N13" s="8">
        <v>8920540.5490000006</v>
      </c>
      <c r="O13" s="8">
        <v>14730317.272299999</v>
      </c>
      <c r="P13" s="8">
        <v>27551</v>
      </c>
      <c r="Q13" s="8">
        <v>26481</v>
      </c>
      <c r="R13" s="8">
        <v>4.0406329066123003</v>
      </c>
      <c r="S13" s="8">
        <v>17.3660774563537</v>
      </c>
      <c r="T13" s="8">
        <v>18.174702994599901</v>
      </c>
      <c r="U13" s="50">
        <v>-4.4491815821501399</v>
      </c>
    </row>
    <row r="14" spans="1:23" ht="12" thickBot="1">
      <c r="A14" s="68"/>
      <c r="B14" s="57" t="s">
        <v>14</v>
      </c>
      <c r="C14" s="58"/>
      <c r="D14" s="8">
        <v>187520.68719999999</v>
      </c>
      <c r="E14" s="8">
        <v>203609</v>
      </c>
      <c r="F14" s="49">
        <v>92.0984274761921</v>
      </c>
      <c r="G14" s="9"/>
      <c r="H14" s="9"/>
      <c r="I14" s="8">
        <v>20542.808199999999</v>
      </c>
      <c r="J14" s="49">
        <v>10.954955694083001</v>
      </c>
      <c r="K14" s="9"/>
      <c r="L14" s="9"/>
      <c r="M14" s="9"/>
      <c r="N14" s="8">
        <v>5215875.0308999997</v>
      </c>
      <c r="O14" s="8">
        <v>8625723.6223000009</v>
      </c>
      <c r="P14" s="8">
        <v>4570</v>
      </c>
      <c r="Q14" s="8">
        <v>4724</v>
      </c>
      <c r="R14" s="8">
        <v>-3.2599491955969602</v>
      </c>
      <c r="S14" s="8">
        <v>48.922398249453003</v>
      </c>
      <c r="T14" s="8">
        <v>48.281536833192199</v>
      </c>
      <c r="U14" s="50">
        <v>1.32734262058571</v>
      </c>
    </row>
    <row r="15" spans="1:23" ht="12" thickBot="1">
      <c r="A15" s="68"/>
      <c r="B15" s="57" t="s">
        <v>15</v>
      </c>
      <c r="C15" s="58"/>
      <c r="D15" s="8">
        <v>126823.0621</v>
      </c>
      <c r="E15" s="8">
        <v>161476</v>
      </c>
      <c r="F15" s="49">
        <v>78.539883388243496</v>
      </c>
      <c r="G15" s="9"/>
      <c r="H15" s="9"/>
      <c r="I15" s="8">
        <v>15555.350899999999</v>
      </c>
      <c r="J15" s="49">
        <v>12.265396089975001</v>
      </c>
      <c r="K15" s="9"/>
      <c r="L15" s="9"/>
      <c r="M15" s="9"/>
      <c r="N15" s="8">
        <v>3068522.8295999998</v>
      </c>
      <c r="O15" s="8">
        <v>5507651.8097000001</v>
      </c>
      <c r="P15" s="8">
        <v>7539</v>
      </c>
      <c r="Q15" s="8">
        <v>7401</v>
      </c>
      <c r="R15" s="8">
        <v>1.8646128901499901</v>
      </c>
      <c r="S15" s="8">
        <v>19.795259318212</v>
      </c>
      <c r="T15" s="8">
        <v>19.436281583569802</v>
      </c>
      <c r="U15" s="50">
        <v>1.84694656279127</v>
      </c>
    </row>
    <row r="16" spans="1:23" ht="12" thickBot="1">
      <c r="A16" s="68"/>
      <c r="B16" s="57" t="s">
        <v>16</v>
      </c>
      <c r="C16" s="58"/>
      <c r="D16" s="8">
        <v>1149762.7079</v>
      </c>
      <c r="E16" s="8">
        <v>1326935</v>
      </c>
      <c r="F16" s="49">
        <v>86.648005207489405</v>
      </c>
      <c r="G16" s="9"/>
      <c r="H16" s="9"/>
      <c r="I16" s="8">
        <v>33677.251499999998</v>
      </c>
      <c r="J16" s="49">
        <v>2.9290610374300901</v>
      </c>
      <c r="K16" s="9"/>
      <c r="L16" s="9"/>
      <c r="M16" s="9"/>
      <c r="N16" s="8">
        <v>28403075.332699999</v>
      </c>
      <c r="O16" s="8">
        <v>46695995.410300002</v>
      </c>
      <c r="P16" s="8">
        <v>122717</v>
      </c>
      <c r="Q16" s="8">
        <v>103715</v>
      </c>
      <c r="R16" s="8">
        <v>18.3213614231307</v>
      </c>
      <c r="S16" s="8">
        <v>10.926311839435501</v>
      </c>
      <c r="T16" s="8">
        <v>9.6541464590464301</v>
      </c>
      <c r="U16" s="50">
        <v>13.177398807710601</v>
      </c>
    </row>
    <row r="17" spans="1:21" ht="12" thickBot="1">
      <c r="A17" s="68"/>
      <c r="B17" s="57" t="s">
        <v>17</v>
      </c>
      <c r="C17" s="58"/>
      <c r="D17" s="8">
        <v>777238.11730000004</v>
      </c>
      <c r="E17" s="8">
        <v>714106</v>
      </c>
      <c r="F17" s="49">
        <v>108.84072074734</v>
      </c>
      <c r="G17" s="9"/>
      <c r="H17" s="9"/>
      <c r="I17" s="8">
        <v>27089.769899999999</v>
      </c>
      <c r="J17" s="49">
        <v>3.4853887498602698</v>
      </c>
      <c r="K17" s="9"/>
      <c r="L17" s="9"/>
      <c r="M17" s="9"/>
      <c r="N17" s="8">
        <v>22293084.520199999</v>
      </c>
      <c r="O17" s="8">
        <v>36851669.115800001</v>
      </c>
      <c r="P17" s="8">
        <v>22559</v>
      </c>
      <c r="Q17" s="8">
        <v>21311</v>
      </c>
      <c r="R17" s="8">
        <v>5.8561306367603603</v>
      </c>
      <c r="S17" s="8">
        <v>41.210506671395002</v>
      </c>
      <c r="T17" s="8">
        <v>37.470038477781401</v>
      </c>
      <c r="U17" s="50">
        <v>9.9825576529139806</v>
      </c>
    </row>
    <row r="18" spans="1:21" ht="12" thickBot="1">
      <c r="A18" s="68"/>
      <c r="B18" s="57" t="s">
        <v>18</v>
      </c>
      <c r="C18" s="58"/>
      <c r="D18" s="8">
        <v>1908838.7519</v>
      </c>
      <c r="E18" s="8">
        <v>1939685</v>
      </c>
      <c r="F18" s="49">
        <v>98.409728997234097</v>
      </c>
      <c r="G18" s="9"/>
      <c r="H18" s="9"/>
      <c r="I18" s="8">
        <v>204953.86670000001</v>
      </c>
      <c r="J18" s="49">
        <v>10.737096912769401</v>
      </c>
      <c r="K18" s="9"/>
      <c r="L18" s="9"/>
      <c r="M18" s="9"/>
      <c r="N18" s="8">
        <v>47436460.7557</v>
      </c>
      <c r="O18" s="8">
        <v>80494173.253600001</v>
      </c>
      <c r="P18" s="8">
        <v>289956</v>
      </c>
      <c r="Q18" s="8">
        <v>290618</v>
      </c>
      <c r="R18" s="8">
        <v>-0.22779043280182201</v>
      </c>
      <c r="S18" s="8">
        <v>7.7155024320931496</v>
      </c>
      <c r="T18" s="8">
        <v>7.7692680432732999</v>
      </c>
      <c r="U18" s="50">
        <v>-0.69202929903679999</v>
      </c>
    </row>
    <row r="19" spans="1:21" ht="12" thickBot="1">
      <c r="A19" s="68"/>
      <c r="B19" s="57" t="s">
        <v>19</v>
      </c>
      <c r="C19" s="58"/>
      <c r="D19" s="8">
        <v>637527.95070000004</v>
      </c>
      <c r="E19" s="8">
        <v>884137</v>
      </c>
      <c r="F19" s="49">
        <v>72.107371448090106</v>
      </c>
      <c r="G19" s="9"/>
      <c r="H19" s="9"/>
      <c r="I19" s="8">
        <v>57132.569300000003</v>
      </c>
      <c r="J19" s="49">
        <v>8.9615787413350194</v>
      </c>
      <c r="K19" s="9"/>
      <c r="L19" s="9"/>
      <c r="M19" s="9"/>
      <c r="N19" s="8">
        <v>18008611.4584</v>
      </c>
      <c r="O19" s="8">
        <v>32056023.5572</v>
      </c>
      <c r="P19" s="8">
        <v>18102</v>
      </c>
      <c r="Q19" s="8">
        <v>17250</v>
      </c>
      <c r="R19" s="8">
        <v>4.9391304347825997</v>
      </c>
      <c r="S19" s="8">
        <v>41.579026074466903</v>
      </c>
      <c r="T19" s="8">
        <v>44.633662608695701</v>
      </c>
      <c r="U19" s="50">
        <v>-6.8437953681032599</v>
      </c>
    </row>
    <row r="20" spans="1:21" ht="12" thickBot="1">
      <c r="A20" s="68"/>
      <c r="B20" s="57" t="s">
        <v>20</v>
      </c>
      <c r="C20" s="58"/>
      <c r="D20" s="8">
        <v>1557874.4624000001</v>
      </c>
      <c r="E20" s="8">
        <v>1334683</v>
      </c>
      <c r="F20" s="49">
        <v>116.72243239780499</v>
      </c>
      <c r="G20" s="9"/>
      <c r="H20" s="9"/>
      <c r="I20" s="8">
        <v>-58951.7258</v>
      </c>
      <c r="J20" s="49">
        <v>-3.7841127268484298</v>
      </c>
      <c r="K20" s="9"/>
      <c r="L20" s="9"/>
      <c r="M20" s="9"/>
      <c r="N20" s="8">
        <v>31961665.748300001</v>
      </c>
      <c r="O20" s="8">
        <v>50517130.865400001</v>
      </c>
      <c r="P20" s="8">
        <v>73689</v>
      </c>
      <c r="Q20" s="8">
        <v>69975</v>
      </c>
      <c r="R20" s="8">
        <v>5.3076098606645203</v>
      </c>
      <c r="S20" s="8">
        <v>24.1282890254991</v>
      </c>
      <c r="T20" s="8">
        <v>19.812096317256199</v>
      </c>
      <c r="U20" s="50">
        <v>21.785643675089201</v>
      </c>
    </row>
    <row r="21" spans="1:21" ht="12" thickBot="1">
      <c r="A21" s="68"/>
      <c r="B21" s="57" t="s">
        <v>21</v>
      </c>
      <c r="C21" s="58"/>
      <c r="D21" s="8">
        <v>413722.18560000003</v>
      </c>
      <c r="E21" s="8">
        <v>425154</v>
      </c>
      <c r="F21" s="49">
        <v>97.311135635558003</v>
      </c>
      <c r="G21" s="9"/>
      <c r="H21" s="9"/>
      <c r="I21" s="8">
        <v>27161.9823</v>
      </c>
      <c r="J21" s="49">
        <v>6.56527091014188</v>
      </c>
      <c r="K21" s="9"/>
      <c r="L21" s="9"/>
      <c r="M21" s="9"/>
      <c r="N21" s="8">
        <v>9941704.8684999999</v>
      </c>
      <c r="O21" s="8">
        <v>16881401.137699999</v>
      </c>
      <c r="P21" s="8">
        <v>58392</v>
      </c>
      <c r="Q21" s="8">
        <v>60463</v>
      </c>
      <c r="R21" s="8">
        <v>-3.42523526784976</v>
      </c>
      <c r="S21" s="8">
        <v>8.1378663173037395</v>
      </c>
      <c r="T21" s="8">
        <v>7.9540084018325299</v>
      </c>
      <c r="U21" s="50">
        <v>2.3115127138771498</v>
      </c>
    </row>
    <row r="22" spans="1:21" ht="12" thickBot="1">
      <c r="A22" s="68"/>
      <c r="B22" s="57" t="s">
        <v>22</v>
      </c>
      <c r="C22" s="58"/>
      <c r="D22" s="8">
        <v>1306896.2026</v>
      </c>
      <c r="E22" s="8">
        <v>1098123</v>
      </c>
      <c r="F22" s="49">
        <v>119.011823138209</v>
      </c>
      <c r="G22" s="9"/>
      <c r="H22" s="9"/>
      <c r="I22" s="8">
        <v>139900.8867</v>
      </c>
      <c r="J22" s="49">
        <v>10.7048200478106</v>
      </c>
      <c r="K22" s="9"/>
      <c r="L22" s="9"/>
      <c r="M22" s="9"/>
      <c r="N22" s="8">
        <v>42817878.6712</v>
      </c>
      <c r="O22" s="8">
        <v>65746659.631099999</v>
      </c>
      <c r="P22" s="8">
        <v>147956</v>
      </c>
      <c r="Q22" s="8">
        <v>142199</v>
      </c>
      <c r="R22" s="8">
        <v>4.0485516775786099</v>
      </c>
      <c r="S22" s="8">
        <v>10.335297629700699</v>
      </c>
      <c r="T22" s="8">
        <v>10.532132096568899</v>
      </c>
      <c r="U22" s="50">
        <v>-1.8688947789811201</v>
      </c>
    </row>
    <row r="23" spans="1:21" ht="12" thickBot="1">
      <c r="A23" s="68"/>
      <c r="B23" s="57" t="s">
        <v>23</v>
      </c>
      <c r="C23" s="58"/>
      <c r="D23" s="8">
        <v>3358436.1381000001</v>
      </c>
      <c r="E23" s="8">
        <v>2997269</v>
      </c>
      <c r="F23" s="49">
        <v>112.049874005303</v>
      </c>
      <c r="G23" s="9"/>
      <c r="H23" s="9"/>
      <c r="I23" s="8">
        <v>162301.451</v>
      </c>
      <c r="J23" s="49">
        <v>4.8326496120846398</v>
      </c>
      <c r="K23" s="9"/>
      <c r="L23" s="9"/>
      <c r="M23" s="9"/>
      <c r="N23" s="8">
        <v>77569528.781200007</v>
      </c>
      <c r="O23" s="8">
        <v>129845291.9527</v>
      </c>
      <c r="P23" s="8">
        <v>229457</v>
      </c>
      <c r="Q23" s="8">
        <v>203253</v>
      </c>
      <c r="R23" s="8">
        <v>12.8923066326204</v>
      </c>
      <c r="S23" s="8">
        <v>17.188637783985701</v>
      </c>
      <c r="T23" s="8">
        <v>16.6421890451801</v>
      </c>
      <c r="U23" s="50">
        <v>3.2835147907647602</v>
      </c>
    </row>
    <row r="24" spans="1:21" ht="12" thickBot="1">
      <c r="A24" s="68"/>
      <c r="B24" s="57" t="s">
        <v>24</v>
      </c>
      <c r="C24" s="58"/>
      <c r="D24" s="8">
        <v>333998.32459999999</v>
      </c>
      <c r="E24" s="8">
        <v>399156</v>
      </c>
      <c r="F24" s="49">
        <v>83.676137800759605</v>
      </c>
      <c r="G24" s="9"/>
      <c r="H24" s="9"/>
      <c r="I24" s="8">
        <v>54433.8511</v>
      </c>
      <c r="J24" s="49">
        <v>16.2976419612855</v>
      </c>
      <c r="K24" s="9"/>
      <c r="L24" s="9"/>
      <c r="M24" s="9"/>
      <c r="N24" s="8">
        <v>8678977.1243999992</v>
      </c>
      <c r="O24" s="8">
        <v>13774965.157600001</v>
      </c>
      <c r="P24" s="8">
        <v>47572</v>
      </c>
      <c r="Q24" s="8">
        <v>48367</v>
      </c>
      <c r="R24" s="8">
        <v>-1.64368267620485</v>
      </c>
      <c r="S24" s="8">
        <v>8.1717928844698609</v>
      </c>
      <c r="T24" s="8">
        <v>8.065168186987</v>
      </c>
      <c r="U24" s="50">
        <v>1.3220393550490399</v>
      </c>
    </row>
    <row r="25" spans="1:21" ht="12" thickBot="1">
      <c r="A25" s="68"/>
      <c r="B25" s="57" t="s">
        <v>25</v>
      </c>
      <c r="C25" s="58"/>
      <c r="D25" s="8">
        <v>273889.02710000001</v>
      </c>
      <c r="E25" s="8">
        <v>458789</v>
      </c>
      <c r="F25" s="49">
        <v>59.698254993036002</v>
      </c>
      <c r="G25" s="9"/>
      <c r="H25" s="9"/>
      <c r="I25" s="8">
        <v>27326.014599999999</v>
      </c>
      <c r="J25" s="49">
        <v>9.97703883552186</v>
      </c>
      <c r="K25" s="9"/>
      <c r="L25" s="9"/>
      <c r="M25" s="9"/>
      <c r="N25" s="8">
        <v>6452315.6547999997</v>
      </c>
      <c r="O25" s="8">
        <v>10759460.534399999</v>
      </c>
      <c r="P25" s="8">
        <v>20989</v>
      </c>
      <c r="Q25" s="8">
        <v>21050</v>
      </c>
      <c r="R25" s="8">
        <v>-0.28978622327790998</v>
      </c>
      <c r="S25" s="8">
        <v>14.684780489780399</v>
      </c>
      <c r="T25" s="8">
        <v>13.5995606650831</v>
      </c>
      <c r="U25" s="50">
        <v>7.9798153147956397</v>
      </c>
    </row>
    <row r="26" spans="1:21" ht="12" thickBot="1">
      <c r="A26" s="68"/>
      <c r="B26" s="57" t="s">
        <v>26</v>
      </c>
      <c r="C26" s="58"/>
      <c r="D26" s="8">
        <v>628541.52229999995</v>
      </c>
      <c r="E26" s="8">
        <v>706874</v>
      </c>
      <c r="F26" s="49">
        <v>88.918466699864496</v>
      </c>
      <c r="G26" s="9"/>
      <c r="H26" s="9"/>
      <c r="I26" s="8">
        <v>125022.72070000001</v>
      </c>
      <c r="J26" s="49">
        <v>19.8909246667601</v>
      </c>
      <c r="K26" s="9"/>
      <c r="L26" s="9"/>
      <c r="M26" s="9"/>
      <c r="N26" s="8">
        <v>18027075.289099999</v>
      </c>
      <c r="O26" s="8">
        <v>29153457.871599998</v>
      </c>
      <c r="P26" s="8">
        <v>74732</v>
      </c>
      <c r="Q26" s="8">
        <v>71637</v>
      </c>
      <c r="R26" s="8">
        <v>4.3203930929547596</v>
      </c>
      <c r="S26" s="8">
        <v>9.6283445645774197</v>
      </c>
      <c r="T26" s="8">
        <v>8.7734230062677092</v>
      </c>
      <c r="U26" s="50">
        <v>9.7444470385043402</v>
      </c>
    </row>
    <row r="27" spans="1:21" ht="12" thickBot="1">
      <c r="A27" s="68"/>
      <c r="B27" s="57" t="s">
        <v>27</v>
      </c>
      <c r="C27" s="58"/>
      <c r="D27" s="8">
        <v>271193.74589999998</v>
      </c>
      <c r="E27" s="8">
        <v>286424</v>
      </c>
      <c r="F27" s="49">
        <v>94.6826194383152</v>
      </c>
      <c r="G27" s="9"/>
      <c r="H27" s="9"/>
      <c r="I27" s="8">
        <v>75584.039499999999</v>
      </c>
      <c r="J27" s="49">
        <v>27.870863780122299</v>
      </c>
      <c r="K27" s="9"/>
      <c r="L27" s="9"/>
      <c r="M27" s="9"/>
      <c r="N27" s="8">
        <v>6867090.5082999999</v>
      </c>
      <c r="O27" s="8">
        <v>12388014.194700001</v>
      </c>
      <c r="P27" s="8">
        <v>56371</v>
      </c>
      <c r="Q27" s="8">
        <v>59255</v>
      </c>
      <c r="R27" s="8">
        <v>-4.8670998227997604</v>
      </c>
      <c r="S27" s="8">
        <v>5.6074006953930198</v>
      </c>
      <c r="T27" s="8">
        <v>5.6815392101932298</v>
      </c>
      <c r="U27" s="50">
        <v>-1.3049019298714</v>
      </c>
    </row>
    <row r="28" spans="1:21" ht="12" thickBot="1">
      <c r="A28" s="68"/>
      <c r="B28" s="57" t="s">
        <v>28</v>
      </c>
      <c r="C28" s="58"/>
      <c r="D28" s="8">
        <v>898521.74910000002</v>
      </c>
      <c r="E28" s="8">
        <v>1030476</v>
      </c>
      <c r="F28" s="49">
        <v>87.194825410780993</v>
      </c>
      <c r="G28" s="9"/>
      <c r="H28" s="9"/>
      <c r="I28" s="8">
        <v>60813.611900000004</v>
      </c>
      <c r="J28" s="49">
        <v>6.7681847390910299</v>
      </c>
      <c r="K28" s="9"/>
      <c r="L28" s="9"/>
      <c r="M28" s="9"/>
      <c r="N28" s="8">
        <v>24205662.6252</v>
      </c>
      <c r="O28" s="8">
        <v>41779323.3957</v>
      </c>
      <c r="P28" s="8">
        <v>68470</v>
      </c>
      <c r="Q28" s="8">
        <v>70208</v>
      </c>
      <c r="R28" s="8">
        <v>-2.4755013673655402</v>
      </c>
      <c r="S28" s="8">
        <v>13.137527296626301</v>
      </c>
      <c r="T28" s="8">
        <v>12.9729933198496</v>
      </c>
      <c r="U28" s="50">
        <v>1.2682807484755101</v>
      </c>
    </row>
    <row r="29" spans="1:21" ht="12" thickBot="1">
      <c r="A29" s="68"/>
      <c r="B29" s="57" t="s">
        <v>29</v>
      </c>
      <c r="C29" s="58"/>
      <c r="D29" s="8">
        <v>499462.98739999998</v>
      </c>
      <c r="E29" s="8">
        <v>933933</v>
      </c>
      <c r="F29" s="49">
        <v>53.479530908534102</v>
      </c>
      <c r="G29" s="9"/>
      <c r="H29" s="9"/>
      <c r="I29" s="8">
        <v>74996.606799999994</v>
      </c>
      <c r="J29" s="49">
        <v>15.0154483298956</v>
      </c>
      <c r="K29" s="9"/>
      <c r="L29" s="9"/>
      <c r="M29" s="9"/>
      <c r="N29" s="8">
        <v>15928895.802100001</v>
      </c>
      <c r="O29" s="8">
        <v>30862583.131999999</v>
      </c>
      <c r="P29" s="8">
        <v>196911</v>
      </c>
      <c r="Q29" s="8">
        <v>202326</v>
      </c>
      <c r="R29" s="8">
        <v>-2.6763737730197801</v>
      </c>
      <c r="S29" s="8">
        <v>2.5405741822447698</v>
      </c>
      <c r="T29" s="8">
        <v>2.48017153208189</v>
      </c>
      <c r="U29" s="50">
        <v>2.4354222835619699</v>
      </c>
    </row>
    <row r="30" spans="1:21" ht="12" thickBot="1">
      <c r="A30" s="68"/>
      <c r="B30" s="57" t="s">
        <v>30</v>
      </c>
      <c r="C30" s="58"/>
      <c r="D30" s="8">
        <v>1279403.8300999999</v>
      </c>
      <c r="E30" s="8">
        <v>1168225</v>
      </c>
      <c r="F30" s="49">
        <v>109.516902146419</v>
      </c>
      <c r="G30" s="9"/>
      <c r="H30" s="9"/>
      <c r="I30" s="8">
        <v>171906.1439</v>
      </c>
      <c r="J30" s="49">
        <v>13.436425611338301</v>
      </c>
      <c r="K30" s="9"/>
      <c r="L30" s="9"/>
      <c r="M30" s="9"/>
      <c r="N30" s="8">
        <v>40200040.970399998</v>
      </c>
      <c r="O30" s="8">
        <v>68488720.435900003</v>
      </c>
      <c r="P30" s="8">
        <v>120512</v>
      </c>
      <c r="Q30" s="8">
        <v>119578</v>
      </c>
      <c r="R30" s="8">
        <v>0.78108013179683</v>
      </c>
      <c r="S30" s="8">
        <v>12.014960309346799</v>
      </c>
      <c r="T30" s="8">
        <v>12.197254412182801</v>
      </c>
      <c r="U30" s="50">
        <v>-1.49455030350091</v>
      </c>
    </row>
    <row r="31" spans="1:21" ht="12" thickBot="1">
      <c r="A31" s="68"/>
      <c r="B31" s="57" t="s">
        <v>31</v>
      </c>
      <c r="C31" s="58"/>
      <c r="D31" s="8">
        <v>991676.53899999999</v>
      </c>
      <c r="E31" s="8">
        <v>1361362</v>
      </c>
      <c r="F31" s="49">
        <v>72.844441008343097</v>
      </c>
      <c r="G31" s="9"/>
      <c r="H31" s="9"/>
      <c r="I31" s="8">
        <v>24213.392400000001</v>
      </c>
      <c r="J31" s="49">
        <v>2.4416623211048898</v>
      </c>
      <c r="K31" s="9"/>
      <c r="L31" s="9"/>
      <c r="M31" s="9"/>
      <c r="N31" s="8">
        <v>29332177.8211</v>
      </c>
      <c r="O31" s="8">
        <v>49634932.398800001</v>
      </c>
      <c r="P31" s="8">
        <v>47466</v>
      </c>
      <c r="Q31" s="8">
        <v>46521</v>
      </c>
      <c r="R31" s="8">
        <v>2.0313406848520001</v>
      </c>
      <c r="S31" s="8">
        <v>23.119845137572199</v>
      </c>
      <c r="T31" s="8">
        <v>22.711216680638898</v>
      </c>
      <c r="U31" s="50">
        <v>1.79923630987882</v>
      </c>
    </row>
    <row r="32" spans="1:21" ht="12" thickBot="1">
      <c r="A32" s="68"/>
      <c r="B32" s="57" t="s">
        <v>32</v>
      </c>
      <c r="C32" s="58"/>
      <c r="D32" s="8">
        <v>151037.39350000001</v>
      </c>
      <c r="E32" s="8">
        <v>126537</v>
      </c>
      <c r="F32" s="49">
        <v>119.36223673708101</v>
      </c>
      <c r="G32" s="9"/>
      <c r="H32" s="9"/>
      <c r="I32" s="8">
        <v>36809.486599999997</v>
      </c>
      <c r="J32" s="49">
        <v>24.371108205068399</v>
      </c>
      <c r="K32" s="9"/>
      <c r="L32" s="9"/>
      <c r="M32" s="9"/>
      <c r="N32" s="8">
        <v>5241797.4187000003</v>
      </c>
      <c r="O32" s="8">
        <v>8340440.0966999996</v>
      </c>
      <c r="P32" s="8">
        <v>41911</v>
      </c>
      <c r="Q32" s="8">
        <v>42286</v>
      </c>
      <c r="R32" s="8">
        <v>-0.88681833230856999</v>
      </c>
      <c r="S32" s="8">
        <v>4.1981388489895304</v>
      </c>
      <c r="T32" s="8">
        <v>4.2688788795345998</v>
      </c>
      <c r="U32" s="50">
        <v>-1.6571102751171101</v>
      </c>
    </row>
    <row r="33" spans="1:21" ht="12" thickBot="1">
      <c r="A33" s="68"/>
      <c r="B33" s="57" t="s">
        <v>33</v>
      </c>
      <c r="C33" s="58"/>
      <c r="D33" s="8">
        <v>123.41889999999999</v>
      </c>
      <c r="E33" s="9"/>
      <c r="F33" s="9"/>
      <c r="G33" s="9"/>
      <c r="H33" s="9"/>
      <c r="I33" s="8">
        <v>25.897300000000001</v>
      </c>
      <c r="J33" s="49">
        <v>20.983252970169101</v>
      </c>
      <c r="K33" s="9"/>
      <c r="L33" s="9"/>
      <c r="M33" s="9"/>
      <c r="N33" s="8">
        <v>3026.0652</v>
      </c>
      <c r="O33" s="8">
        <v>6366.5729000000001</v>
      </c>
      <c r="P33" s="8">
        <v>20</v>
      </c>
      <c r="Q33" s="8">
        <v>18</v>
      </c>
      <c r="R33" s="8">
        <v>11.1111111111111</v>
      </c>
      <c r="S33" s="8">
        <v>7.22</v>
      </c>
      <c r="T33" s="8">
        <v>4.43333333333333</v>
      </c>
      <c r="U33" s="50">
        <v>62.857142857142897</v>
      </c>
    </row>
    <row r="34" spans="1:21" ht="12" thickBot="1">
      <c r="A34" s="68"/>
      <c r="B34" s="57" t="s">
        <v>57</v>
      </c>
      <c r="C34" s="58"/>
      <c r="D34" s="9"/>
      <c r="E34" s="9"/>
      <c r="F34" s="9"/>
      <c r="G34" s="9"/>
      <c r="H34" s="9"/>
      <c r="I34" s="9"/>
      <c r="J34" s="9"/>
      <c r="K34" s="9"/>
      <c r="L34" s="9"/>
      <c r="M34" s="9"/>
      <c r="N34" s="8">
        <v>1</v>
      </c>
      <c r="O34" s="8">
        <v>1</v>
      </c>
      <c r="P34" s="9"/>
      <c r="Q34" s="9"/>
      <c r="R34" s="9"/>
      <c r="S34" s="9"/>
      <c r="T34" s="9"/>
      <c r="U34" s="17"/>
    </row>
    <row r="35" spans="1:21" ht="12" thickBot="1">
      <c r="A35" s="68"/>
      <c r="B35" s="57" t="s">
        <v>34</v>
      </c>
      <c r="C35" s="58"/>
      <c r="D35" s="8">
        <v>115495.2977</v>
      </c>
      <c r="E35" s="8">
        <v>146742</v>
      </c>
      <c r="F35" s="49">
        <v>78.706367433999802</v>
      </c>
      <c r="G35" s="9"/>
      <c r="H35" s="9"/>
      <c r="I35" s="8">
        <v>15268.040800000001</v>
      </c>
      <c r="J35" s="49">
        <v>13.2196211482643</v>
      </c>
      <c r="K35" s="9"/>
      <c r="L35" s="9"/>
      <c r="M35" s="9"/>
      <c r="N35" s="8">
        <v>2655945.878</v>
      </c>
      <c r="O35" s="8">
        <v>3630344.0570999999</v>
      </c>
      <c r="P35" s="8">
        <v>10325</v>
      </c>
      <c r="Q35" s="8">
        <v>10554</v>
      </c>
      <c r="R35" s="8">
        <v>-2.16979344324427</v>
      </c>
      <c r="S35" s="8">
        <v>11.1997983244552</v>
      </c>
      <c r="T35" s="8">
        <v>10.7605036668562</v>
      </c>
      <c r="U35" s="50">
        <v>4.0824730068363504</v>
      </c>
    </row>
    <row r="36" spans="1:21" ht="12" customHeight="1" thickBot="1">
      <c r="A36" s="68"/>
      <c r="B36" s="57" t="s">
        <v>58</v>
      </c>
      <c r="C36" s="58"/>
      <c r="D36" s="9"/>
      <c r="E36" s="8">
        <v>486769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7"/>
    </row>
    <row r="37" spans="1:21" ht="12" thickBot="1">
      <c r="A37" s="68"/>
      <c r="B37" s="57" t="s">
        <v>59</v>
      </c>
      <c r="C37" s="58"/>
      <c r="D37" s="9"/>
      <c r="E37" s="8">
        <v>510693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7"/>
    </row>
    <row r="38" spans="1:21" ht="12" thickBot="1">
      <c r="A38" s="68"/>
      <c r="B38" s="57" t="s">
        <v>60</v>
      </c>
      <c r="C38" s="58"/>
      <c r="D38" s="9"/>
      <c r="E38" s="8">
        <v>395615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7"/>
    </row>
    <row r="39" spans="1:21" ht="12" customHeight="1" thickBot="1">
      <c r="A39" s="68"/>
      <c r="B39" s="57" t="s">
        <v>35</v>
      </c>
      <c r="C39" s="58"/>
      <c r="D39" s="8">
        <v>633495.72459999996</v>
      </c>
      <c r="E39" s="8">
        <v>381871</v>
      </c>
      <c r="F39" s="49">
        <v>165.89259844292999</v>
      </c>
      <c r="G39" s="9"/>
      <c r="H39" s="9"/>
      <c r="I39" s="8">
        <v>17492.809300000001</v>
      </c>
      <c r="J39" s="49">
        <v>2.76131449995898</v>
      </c>
      <c r="K39" s="9"/>
      <c r="L39" s="9"/>
      <c r="M39" s="9"/>
      <c r="N39" s="8">
        <v>10082911.5382</v>
      </c>
      <c r="O39" s="8">
        <v>16859300.432500001</v>
      </c>
      <c r="P39" s="8">
        <v>667</v>
      </c>
      <c r="Q39" s="8">
        <v>664</v>
      </c>
      <c r="R39" s="8">
        <v>0.45180722891566799</v>
      </c>
      <c r="S39" s="8">
        <v>1119.2473763118401</v>
      </c>
      <c r="T39" s="8">
        <v>1159.9600903614501</v>
      </c>
      <c r="U39" s="50">
        <v>-3.5098374838840698</v>
      </c>
    </row>
    <row r="40" spans="1:21" ht="12" thickBot="1">
      <c r="A40" s="68"/>
      <c r="B40" s="57" t="s">
        <v>36</v>
      </c>
      <c r="C40" s="58"/>
      <c r="D40" s="8">
        <v>673410.12959999999</v>
      </c>
      <c r="E40" s="8">
        <v>675865</v>
      </c>
      <c r="F40" s="49">
        <v>99.636780954776498</v>
      </c>
      <c r="G40" s="9"/>
      <c r="H40" s="9"/>
      <c r="I40" s="8">
        <v>20497.759999999998</v>
      </c>
      <c r="J40" s="49">
        <v>3.0438746165246302</v>
      </c>
      <c r="K40" s="9"/>
      <c r="L40" s="9"/>
      <c r="M40" s="9"/>
      <c r="N40" s="8">
        <v>16640281.004799999</v>
      </c>
      <c r="O40" s="8">
        <v>26750537.661800001</v>
      </c>
      <c r="P40" s="8">
        <v>3332</v>
      </c>
      <c r="Q40" s="8">
        <v>2769</v>
      </c>
      <c r="R40" s="8">
        <v>20.332249909714701</v>
      </c>
      <c r="S40" s="8">
        <v>240.90442376950801</v>
      </c>
      <c r="T40" s="8">
        <v>235.81334055615699</v>
      </c>
      <c r="U40" s="50">
        <v>2.1589462247314701</v>
      </c>
    </row>
    <row r="41" spans="1:21" ht="12" thickBot="1">
      <c r="A41" s="68"/>
      <c r="B41" s="57" t="s">
        <v>61</v>
      </c>
      <c r="C41" s="58"/>
      <c r="D41" s="9"/>
      <c r="E41" s="8">
        <v>197348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17"/>
    </row>
    <row r="42" spans="1:21" ht="12" thickBot="1">
      <c r="A42" s="68"/>
      <c r="B42" s="57" t="s">
        <v>62</v>
      </c>
      <c r="C42" s="58"/>
      <c r="D42" s="9"/>
      <c r="E42" s="8">
        <v>75619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17"/>
    </row>
    <row r="43" spans="1:21" ht="12" thickBot="1">
      <c r="A43" s="69"/>
      <c r="B43" s="57" t="s">
        <v>37</v>
      </c>
      <c r="C43" s="58"/>
      <c r="D43" s="10">
        <v>146183.91570000001</v>
      </c>
      <c r="E43" s="11"/>
      <c r="F43" s="11"/>
      <c r="G43" s="11"/>
      <c r="H43" s="11"/>
      <c r="I43" s="10">
        <v>11224.7014</v>
      </c>
      <c r="J43" s="51">
        <v>7.6784790900220798</v>
      </c>
      <c r="K43" s="11"/>
      <c r="L43" s="11"/>
      <c r="M43" s="11"/>
      <c r="N43" s="10">
        <v>1477291.9376000001</v>
      </c>
      <c r="O43" s="10">
        <v>2312227.446</v>
      </c>
      <c r="P43" s="10">
        <v>102</v>
      </c>
      <c r="Q43" s="10">
        <v>66</v>
      </c>
      <c r="R43" s="10">
        <v>54.545454545454497</v>
      </c>
      <c r="S43" s="10">
        <v>1676.3960784313699</v>
      </c>
      <c r="T43" s="10">
        <v>798.72727272727298</v>
      </c>
      <c r="U43" s="52">
        <v>109.883415237254</v>
      </c>
    </row>
  </sheetData>
  <mergeCells count="41"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A1:U4"/>
    <mergeCell ref="W1:W4"/>
    <mergeCell ref="B6:C6"/>
    <mergeCell ref="A7:C7"/>
    <mergeCell ref="B8:C8"/>
    <mergeCell ref="A8:A43"/>
    <mergeCell ref="B39:C39"/>
    <mergeCell ref="B40:C40"/>
    <mergeCell ref="B41:C41"/>
    <mergeCell ref="B42:C42"/>
    <mergeCell ref="B43:C43"/>
    <mergeCell ref="B31:C31"/>
    <mergeCell ref="B32:C32"/>
    <mergeCell ref="B33:C33"/>
    <mergeCell ref="B34:C34"/>
    <mergeCell ref="B35:C35"/>
    <mergeCell ref="B37:C37"/>
    <mergeCell ref="B38:C38"/>
    <mergeCell ref="B23:C23"/>
    <mergeCell ref="B36:C36"/>
    <mergeCell ref="B25:C25"/>
    <mergeCell ref="B26:C26"/>
    <mergeCell ref="B27:C27"/>
    <mergeCell ref="B28:C28"/>
    <mergeCell ref="B29:C29"/>
    <mergeCell ref="B30:C30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XFD1048576"/>
    </sheetView>
  </sheetViews>
  <sheetFormatPr defaultRowHeight="13.5"/>
  <cols>
    <col min="1" max="1" width="3.25" style="21" bestFit="1" customWidth="1"/>
    <col min="2" max="2" width="5.625" style="21" bestFit="1" customWidth="1"/>
    <col min="3" max="3" width="10.25" style="21" bestFit="1" customWidth="1"/>
    <col min="4" max="6" width="11.25" style="21" bestFit="1" customWidth="1"/>
    <col min="7" max="7" width="12.75" style="21" bestFit="1" customWidth="1"/>
    <col min="8" max="8" width="9" style="21"/>
    <col min="9" max="16384" width="9" style="19"/>
  </cols>
  <sheetData>
    <row r="1" spans="1:8" ht="16.5">
      <c r="A1" s="18" t="s">
        <v>63</v>
      </c>
      <c r="B1" s="18" t="s">
        <v>38</v>
      </c>
      <c r="C1" s="18" t="s">
        <v>39</v>
      </c>
      <c r="D1" s="18" t="s">
        <v>40</v>
      </c>
      <c r="E1" s="18" t="s">
        <v>41</v>
      </c>
      <c r="F1" s="18" t="s">
        <v>64</v>
      </c>
      <c r="G1" s="18" t="s">
        <v>41</v>
      </c>
      <c r="H1" s="18" t="s">
        <v>65</v>
      </c>
    </row>
    <row r="2" spans="1:8" ht="16.5">
      <c r="A2" s="20" t="s">
        <v>66</v>
      </c>
      <c r="B2" s="20">
        <v>12</v>
      </c>
      <c r="C2" s="20">
        <v>94630</v>
      </c>
      <c r="D2" s="20">
        <v>739509.03324273496</v>
      </c>
      <c r="E2" s="20">
        <v>668672.95018888905</v>
      </c>
      <c r="F2" s="20">
        <v>70836.083053846203</v>
      </c>
      <c r="G2" s="20">
        <v>668672.95018888905</v>
      </c>
      <c r="H2" s="20">
        <v>9.5787988881259598E-2</v>
      </c>
    </row>
    <row r="3" spans="1:8" ht="16.5">
      <c r="A3" s="20" t="s">
        <v>67</v>
      </c>
      <c r="B3" s="20">
        <v>13</v>
      </c>
      <c r="C3" s="20">
        <v>16574.002</v>
      </c>
      <c r="D3" s="20">
        <v>129928.965014099</v>
      </c>
      <c r="E3" s="20">
        <v>103912.18258854101</v>
      </c>
      <c r="F3" s="20">
        <v>26016.782425557802</v>
      </c>
      <c r="G3" s="20">
        <v>103912.18258854101</v>
      </c>
      <c r="H3" s="20">
        <v>0.200238510502525</v>
      </c>
    </row>
    <row r="4" spans="1:8" ht="16.5">
      <c r="A4" s="20" t="s">
        <v>68</v>
      </c>
      <c r="B4" s="20">
        <v>14</v>
      </c>
      <c r="C4" s="20">
        <v>136510</v>
      </c>
      <c r="D4" s="20">
        <v>184250.551532479</v>
      </c>
      <c r="E4" s="20">
        <v>145976.925940171</v>
      </c>
      <c r="F4" s="20">
        <v>38273.625592307697</v>
      </c>
      <c r="G4" s="20">
        <v>145976.925940171</v>
      </c>
      <c r="H4" s="20">
        <v>0.20772597571064</v>
      </c>
    </row>
    <row r="5" spans="1:8" ht="16.5">
      <c r="A5" s="20" t="s">
        <v>69</v>
      </c>
      <c r="B5" s="20">
        <v>15</v>
      </c>
      <c r="C5" s="20">
        <v>4833</v>
      </c>
      <c r="D5" s="20">
        <v>71244.982565811995</v>
      </c>
      <c r="E5" s="20">
        <v>55512.599382051303</v>
      </c>
      <c r="F5" s="20">
        <v>15732.383183760699</v>
      </c>
      <c r="G5" s="20">
        <v>55512.599382051303</v>
      </c>
      <c r="H5" s="20">
        <v>0.22082092825593799</v>
      </c>
    </row>
    <row r="6" spans="1:8" ht="16.5">
      <c r="A6" s="20" t="s">
        <v>70</v>
      </c>
      <c r="B6" s="20">
        <v>16</v>
      </c>
      <c r="C6" s="20">
        <v>6926</v>
      </c>
      <c r="D6" s="20">
        <v>280311.08537777798</v>
      </c>
      <c r="E6" s="20">
        <v>303613.55064700899</v>
      </c>
      <c r="F6" s="20">
        <v>-23302.465269230801</v>
      </c>
      <c r="G6" s="20">
        <v>303613.55064700899</v>
      </c>
      <c r="H6" s="20">
        <v>-8.3130730409130396E-2</v>
      </c>
    </row>
    <row r="7" spans="1:8" ht="16.5">
      <c r="A7" s="20" t="s">
        <v>71</v>
      </c>
      <c r="B7" s="20">
        <v>17</v>
      </c>
      <c r="C7" s="20">
        <v>34353</v>
      </c>
      <c r="D7" s="20">
        <v>407053.62082222197</v>
      </c>
      <c r="E7" s="20">
        <v>348149.452907692</v>
      </c>
      <c r="F7" s="20">
        <v>58904.167914529899</v>
      </c>
      <c r="G7" s="20">
        <v>348149.452907692</v>
      </c>
      <c r="H7" s="20">
        <v>0.14470862044058799</v>
      </c>
    </row>
    <row r="8" spans="1:8" ht="16.5">
      <c r="A8" s="20" t="s">
        <v>72</v>
      </c>
      <c r="B8" s="20">
        <v>18</v>
      </c>
      <c r="C8" s="20">
        <v>57470</v>
      </c>
      <c r="D8" s="20">
        <v>187520.66230769199</v>
      </c>
      <c r="E8" s="20">
        <v>166977.877229915</v>
      </c>
      <c r="F8" s="20">
        <v>20542.7850777778</v>
      </c>
      <c r="G8" s="20">
        <v>166977.877229915</v>
      </c>
      <c r="H8" s="20">
        <v>0.109549448177984</v>
      </c>
    </row>
    <row r="9" spans="1:8" ht="16.5">
      <c r="A9" s="20" t="s">
        <v>73</v>
      </c>
      <c r="B9" s="20">
        <v>19</v>
      </c>
      <c r="C9" s="20">
        <v>27808</v>
      </c>
      <c r="D9" s="20">
        <v>126823.09197435901</v>
      </c>
      <c r="E9" s="20">
        <v>111267.71106666701</v>
      </c>
      <c r="F9" s="20">
        <v>15555.380907692301</v>
      </c>
      <c r="G9" s="20">
        <v>111267.71106666701</v>
      </c>
      <c r="H9" s="20">
        <v>0.12265416861810401</v>
      </c>
    </row>
    <row r="10" spans="1:8" ht="16.5">
      <c r="A10" s="20" t="s">
        <v>74</v>
      </c>
      <c r="B10" s="20">
        <v>21</v>
      </c>
      <c r="C10" s="20">
        <v>337551</v>
      </c>
      <c r="D10" s="20">
        <v>1149762.1635</v>
      </c>
      <c r="E10" s="20">
        <v>1116085.4564</v>
      </c>
      <c r="F10" s="20">
        <v>33676.7071</v>
      </c>
      <c r="G10" s="20">
        <v>1116085.4564</v>
      </c>
      <c r="H10" s="20">
        <v>2.92901507538607E-2</v>
      </c>
    </row>
    <row r="11" spans="1:8" ht="16.5">
      <c r="A11" s="20" t="s">
        <v>75</v>
      </c>
      <c r="B11" s="20">
        <v>22</v>
      </c>
      <c r="C11" s="20">
        <v>108279.4</v>
      </c>
      <c r="D11" s="20">
        <v>777238.19835982902</v>
      </c>
      <c r="E11" s="20">
        <v>750148.34581623902</v>
      </c>
      <c r="F11" s="20">
        <v>27089.852543589699</v>
      </c>
      <c r="G11" s="20">
        <v>750148.34581623902</v>
      </c>
      <c r="H11" s="20">
        <v>3.48539901934262E-2</v>
      </c>
    </row>
    <row r="12" spans="1:8" ht="16.5">
      <c r="A12" s="20" t="s">
        <v>76</v>
      </c>
      <c r="B12" s="20">
        <v>23</v>
      </c>
      <c r="C12" s="20">
        <v>361473.62</v>
      </c>
      <c r="D12" s="20">
        <v>1908838.6890615399</v>
      </c>
      <c r="E12" s="20">
        <v>1703884.88650855</v>
      </c>
      <c r="F12" s="20">
        <v>204953.80255299099</v>
      </c>
      <c r="G12" s="20">
        <v>1703884.88650855</v>
      </c>
      <c r="H12" s="20">
        <v>0.107370939057064</v>
      </c>
    </row>
    <row r="13" spans="1:8" ht="16.5">
      <c r="A13" s="20" t="s">
        <v>77</v>
      </c>
      <c r="B13" s="20">
        <v>24</v>
      </c>
      <c r="C13" s="20">
        <v>26978</v>
      </c>
      <c r="D13" s="20">
        <v>637527.985907692</v>
      </c>
      <c r="E13" s="20">
        <v>580395.380176923</v>
      </c>
      <c r="F13" s="20">
        <v>57132.605730769203</v>
      </c>
      <c r="G13" s="20">
        <v>580395.380176923</v>
      </c>
      <c r="H13" s="20">
        <v>8.9615839608085002E-2</v>
      </c>
    </row>
    <row r="14" spans="1:8" ht="16.5">
      <c r="A14" s="20" t="s">
        <v>78</v>
      </c>
      <c r="B14" s="20">
        <v>25</v>
      </c>
      <c r="C14" s="20">
        <v>114376</v>
      </c>
      <c r="D14" s="20">
        <v>1557874.442</v>
      </c>
      <c r="E14" s="20">
        <v>1616826.1882</v>
      </c>
      <c r="F14" s="20">
        <v>-58951.746200000001</v>
      </c>
      <c r="G14" s="20">
        <v>1616826.1882</v>
      </c>
      <c r="H14" s="20">
        <v>-3.7841140858770203E-2</v>
      </c>
    </row>
    <row r="15" spans="1:8" ht="16.5">
      <c r="A15" s="20" t="s">
        <v>79</v>
      </c>
      <c r="B15" s="20">
        <v>26</v>
      </c>
      <c r="C15" s="20">
        <v>90560</v>
      </c>
      <c r="D15" s="20">
        <v>413721.97208711901</v>
      </c>
      <c r="E15" s="20">
        <v>386560.20321533899</v>
      </c>
      <c r="F15" s="20">
        <v>27161.768871779699</v>
      </c>
      <c r="G15" s="20">
        <v>386560.20321533899</v>
      </c>
      <c r="H15" s="20">
        <v>6.5652227109804506E-2</v>
      </c>
    </row>
    <row r="16" spans="1:8" ht="16.5">
      <c r="A16" s="20" t="s">
        <v>80</v>
      </c>
      <c r="B16" s="20">
        <v>27</v>
      </c>
      <c r="C16" s="20">
        <v>245924.44699999999</v>
      </c>
      <c r="D16" s="20">
        <v>1306896.5559070799</v>
      </c>
      <c r="E16" s="20">
        <v>1166995.3161460201</v>
      </c>
      <c r="F16" s="20">
        <v>139901.239761062</v>
      </c>
      <c r="G16" s="20">
        <v>1166995.3161460201</v>
      </c>
      <c r="H16" s="20">
        <v>0.10704844169090399</v>
      </c>
    </row>
    <row r="17" spans="1:8" ht="16.5">
      <c r="A17" s="20" t="s">
        <v>81</v>
      </c>
      <c r="B17" s="20">
        <v>29</v>
      </c>
      <c r="C17" s="20">
        <v>312203</v>
      </c>
      <c r="D17" s="20">
        <v>3358437.4415529901</v>
      </c>
      <c r="E17" s="20">
        <v>3196134.7265085499</v>
      </c>
      <c r="F17" s="20">
        <v>162302.71504444399</v>
      </c>
      <c r="G17" s="20">
        <v>3196134.7265085499</v>
      </c>
      <c r="H17" s="20">
        <v>4.8326853743446002E-2</v>
      </c>
    </row>
    <row r="18" spans="1:8" ht="16.5">
      <c r="A18" s="20" t="s">
        <v>82</v>
      </c>
      <c r="B18" s="20">
        <v>31</v>
      </c>
      <c r="C18" s="20">
        <v>52760.008999999998</v>
      </c>
      <c r="D18" s="20">
        <v>333998.34702627599</v>
      </c>
      <c r="E18" s="20">
        <v>279564.46546360099</v>
      </c>
      <c r="F18" s="20">
        <v>54433.881562675801</v>
      </c>
      <c r="G18" s="20">
        <v>279564.46546360099</v>
      </c>
      <c r="H18" s="20">
        <v>0.162976499875891</v>
      </c>
    </row>
    <row r="19" spans="1:8" ht="16.5">
      <c r="A19" s="20" t="s">
        <v>83</v>
      </c>
      <c r="B19" s="20">
        <v>32</v>
      </c>
      <c r="C19" s="20">
        <v>17774.366999999998</v>
      </c>
      <c r="D19" s="20">
        <v>273889.03140088503</v>
      </c>
      <c r="E19" s="20">
        <v>246562.996362554</v>
      </c>
      <c r="F19" s="20">
        <v>27326.035038331302</v>
      </c>
      <c r="G19" s="20">
        <v>246562.996362554</v>
      </c>
      <c r="H19" s="20">
        <v>9.9770461411194097E-2</v>
      </c>
    </row>
    <row r="20" spans="1:8" ht="16.5">
      <c r="A20" s="20" t="s">
        <v>84</v>
      </c>
      <c r="B20" s="20">
        <v>33</v>
      </c>
      <c r="C20" s="20">
        <v>75806.024999999994</v>
      </c>
      <c r="D20" s="20">
        <v>628541.52844178199</v>
      </c>
      <c r="E20" s="20">
        <v>503518.75082754</v>
      </c>
      <c r="F20" s="20">
        <v>125022.777614242</v>
      </c>
      <c r="G20" s="20">
        <v>503518.75082754</v>
      </c>
      <c r="H20" s="20">
        <v>0.19890933527365501</v>
      </c>
    </row>
    <row r="21" spans="1:8" ht="16.5">
      <c r="A21" s="20" t="s">
        <v>85</v>
      </c>
      <c r="B21" s="20">
        <v>34</v>
      </c>
      <c r="C21" s="20">
        <v>54854.587</v>
      </c>
      <c r="D21" s="20">
        <v>271193.69529867597</v>
      </c>
      <c r="E21" s="20">
        <v>195609.69198230599</v>
      </c>
      <c r="F21" s="20">
        <v>75584.003316370101</v>
      </c>
      <c r="G21" s="20">
        <v>195609.69198230599</v>
      </c>
      <c r="H21" s="20">
        <v>0.27870855638117398</v>
      </c>
    </row>
    <row r="22" spans="1:8" ht="16.5">
      <c r="A22" s="20" t="s">
        <v>86</v>
      </c>
      <c r="B22" s="20">
        <v>35</v>
      </c>
      <c r="C22" s="20">
        <v>38167.538999999997</v>
      </c>
      <c r="D22" s="20">
        <v>898521.749332743</v>
      </c>
      <c r="E22" s="20">
        <v>837708.14438771503</v>
      </c>
      <c r="F22" s="20">
        <v>60813.604945028601</v>
      </c>
      <c r="G22" s="20">
        <v>837708.14438771503</v>
      </c>
      <c r="H22" s="20">
        <v>6.76818396329191E-2</v>
      </c>
    </row>
    <row r="23" spans="1:8" ht="16.5">
      <c r="A23" s="20" t="s">
        <v>87</v>
      </c>
      <c r="B23" s="20">
        <v>36</v>
      </c>
      <c r="C23" s="20">
        <v>120236.186</v>
      </c>
      <c r="D23" s="20">
        <v>499462.98598584102</v>
      </c>
      <c r="E23" s="20">
        <v>424466.36465851701</v>
      </c>
      <c r="F23" s="20">
        <v>74996.621327323199</v>
      </c>
      <c r="G23" s="20">
        <v>424466.36465851701</v>
      </c>
      <c r="H23" s="20">
        <v>0.15015451280998299</v>
      </c>
    </row>
    <row r="24" spans="1:8" ht="16.5">
      <c r="A24" s="20" t="s">
        <v>88</v>
      </c>
      <c r="B24" s="20">
        <v>37</v>
      </c>
      <c r="C24" s="20">
        <v>150236.01199999999</v>
      </c>
      <c r="D24" s="20">
        <v>1279403.8929079601</v>
      </c>
      <c r="E24" s="20">
        <v>1107497.8654434299</v>
      </c>
      <c r="F24" s="20">
        <v>171906.02746453299</v>
      </c>
      <c r="G24" s="20">
        <v>1107497.8654434299</v>
      </c>
      <c r="H24" s="20">
        <v>0.13436415850963701</v>
      </c>
    </row>
    <row r="25" spans="1:8" ht="16.5">
      <c r="A25" s="20" t="s">
        <v>89</v>
      </c>
      <c r="B25" s="20">
        <v>38</v>
      </c>
      <c r="C25" s="20">
        <v>213863.96299999999</v>
      </c>
      <c r="D25" s="20">
        <v>991676.45083681296</v>
      </c>
      <c r="E25" s="20">
        <v>967463.03748141602</v>
      </c>
      <c r="F25" s="20">
        <v>24213.4133553967</v>
      </c>
      <c r="G25" s="20">
        <v>967463.03748141602</v>
      </c>
      <c r="H25" s="20">
        <v>2.4416646513048201E-2</v>
      </c>
    </row>
    <row r="26" spans="1:8" ht="16.5">
      <c r="A26" s="20" t="s">
        <v>90</v>
      </c>
      <c r="B26" s="20">
        <v>39</v>
      </c>
      <c r="C26" s="20">
        <v>85596.853000000003</v>
      </c>
      <c r="D26" s="20">
        <v>151037.30107476001</v>
      </c>
      <c r="E26" s="20">
        <v>114227.944142899</v>
      </c>
      <c r="F26" s="20">
        <v>36809.356931861003</v>
      </c>
      <c r="G26" s="20">
        <v>114227.944142899</v>
      </c>
      <c r="H26" s="20">
        <v>0.243710372669075</v>
      </c>
    </row>
    <row r="27" spans="1:8" ht="16.5">
      <c r="A27" s="20" t="s">
        <v>91</v>
      </c>
      <c r="B27" s="20">
        <v>40</v>
      </c>
      <c r="C27" s="20">
        <v>38</v>
      </c>
      <c r="D27" s="20">
        <v>123.4188</v>
      </c>
      <c r="E27" s="20">
        <v>97.521600000000007</v>
      </c>
      <c r="F27" s="20">
        <v>25.897200000000002</v>
      </c>
      <c r="G27" s="20">
        <v>97.521600000000007</v>
      </c>
      <c r="H27" s="20">
        <v>0.20983188946902701</v>
      </c>
    </row>
    <row r="28" spans="1:8" ht="16.5">
      <c r="A28" s="20" t="s">
        <v>92</v>
      </c>
      <c r="B28" s="20">
        <v>42</v>
      </c>
      <c r="C28" s="20">
        <v>6628.5720000000001</v>
      </c>
      <c r="D28" s="20">
        <v>115495.29730000001</v>
      </c>
      <c r="E28" s="20">
        <v>100227.26089999999</v>
      </c>
      <c r="F28" s="20">
        <v>15268.036400000001</v>
      </c>
      <c r="G28" s="20">
        <v>100227.26089999999</v>
      </c>
      <c r="H28" s="20">
        <v>0.132196173843695</v>
      </c>
    </row>
    <row r="29" spans="1:8" ht="16.5">
      <c r="A29" s="20" t="s">
        <v>93</v>
      </c>
      <c r="B29" s="20">
        <v>75</v>
      </c>
      <c r="C29" s="20">
        <v>681</v>
      </c>
      <c r="D29" s="20">
        <v>633495.72649572603</v>
      </c>
      <c r="E29" s="20">
        <v>616002.91641025594</v>
      </c>
      <c r="F29" s="20">
        <v>17492.810085470101</v>
      </c>
      <c r="G29" s="20">
        <v>616002.91641025594</v>
      </c>
      <c r="H29" s="20">
        <v>2.7613146156855901E-2</v>
      </c>
    </row>
    <row r="30" spans="1:8" ht="16.5">
      <c r="A30" s="20" t="s">
        <v>94</v>
      </c>
      <c r="B30" s="20">
        <v>76</v>
      </c>
      <c r="C30" s="20">
        <v>3461</v>
      </c>
      <c r="D30" s="20">
        <v>673410.12255042698</v>
      </c>
      <c r="E30" s="20">
        <v>652912.37167777796</v>
      </c>
      <c r="F30" s="20">
        <v>20497.750872649602</v>
      </c>
      <c r="G30" s="20">
        <v>652912.37167777796</v>
      </c>
      <c r="H30" s="20">
        <v>3.0438732929968099E-2</v>
      </c>
    </row>
    <row r="31" spans="1:8" ht="16.5">
      <c r="A31" s="20" t="s">
        <v>95</v>
      </c>
      <c r="B31" s="20">
        <v>99</v>
      </c>
      <c r="C31" s="20">
        <v>104</v>
      </c>
      <c r="D31" s="20">
        <v>146183.91498373801</v>
      </c>
      <c r="E31" s="20">
        <v>134959.21370546901</v>
      </c>
      <c r="F31" s="20">
        <v>11224.7012782694</v>
      </c>
      <c r="G31" s="20">
        <v>134959.21370546901</v>
      </c>
      <c r="H31" s="20">
        <v>7.6784790443723494E-2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2013-07-01T00:39:42Z</dcterms:modified>
</cp:coreProperties>
</file>