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K30" s="1"/>
  <c r="F30"/>
  <c r="E31"/>
  <c r="F31"/>
  <c r="J31"/>
  <c r="E32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K5" s="1"/>
  <c r="I6"/>
  <c r="I7"/>
  <c r="K7" s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K32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39" l="1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K23"/>
  <c r="K21"/>
  <c r="G27"/>
  <c r="L27" s="1"/>
  <c r="G23"/>
  <c r="L23" s="1"/>
  <c r="G21"/>
  <c r="L21" s="1"/>
  <c r="G18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G16"/>
  <c r="L16" s="1"/>
  <c r="G12"/>
  <c r="L12" s="1"/>
  <c r="L11"/>
  <c r="G8"/>
  <c r="L8" s="1"/>
  <c r="L7"/>
  <c r="J3"/>
  <c r="L39"/>
  <c r="L20"/>
  <c r="L18"/>
  <c r="G3"/>
  <c r="G36"/>
  <c r="L36" s="1"/>
  <c r="I3"/>
  <c r="K3" s="1"/>
  <c r="L3" l="1"/>
</calcChain>
</file>

<file path=xl/sharedStrings.xml><?xml version="1.0" encoding="utf-8"?>
<sst xmlns="http://schemas.openxmlformats.org/spreadsheetml/2006/main" count="145" uniqueCount="102">
  <si>
    <t>日销售总额</t>
  </si>
  <si>
    <t>销售预算金额</t>
  </si>
  <si>
    <t>销售预算完成率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</si>
  <si>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</si>
  <si>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</si>
  <si>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</si>
  <si>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</si>
  <si>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</si>
  <si>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</si>
  <si>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</si>
  <si>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</si>
  <si>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</si>
  <si>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</si>
  <si>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</si>
  <si>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</si>
  <si>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</si>
  <si>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</si>
  <si>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</si>
  <si>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</si>
  <si>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</si>
  <si>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</si>
  <si>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</si>
  <si>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</si>
  <si>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</si>
  <si>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</si>
  <si>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</si>
  <si>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</si>
  <si>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</si>
  <si>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</si>
  <si>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</si>
  <si>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</si>
  <si>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</si>
  <si>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</si>
  <si>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</si>
  <si>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</si>
  <si>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</si>
  <si>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</si>
  <si>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</si>
  <si>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</si>
  <si>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</si>
  <si>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</si>
  <si>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</si>
  <si>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</si>
  <si>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</si>
  <si>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</si>
  <si>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</si>
  <si>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</si>
  <si>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</si>
  <si>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</si>
  <si>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</si>
  <si>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</si>
  <si>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当日客流量</t>
  </si>
  <si>
    <t>昨天客流量</t>
  </si>
  <si>
    <t>与昨天相比的客流量差异</t>
  </si>
  <si>
    <t>成交价格</t>
  </si>
  <si>
    <t>昨天销售成交价格</t>
  </si>
  <si>
    <t>与昨天相比的销售成交价格差异</t>
  </si>
  <si>
    <t>41-周转筐</t>
  </si>
  <si>
    <t>71-黑电</t>
  </si>
  <si>
    <t>72-空调</t>
  </si>
  <si>
    <t>73-冰箱</t>
  </si>
  <si>
    <t>77-洗衣机</t>
  </si>
  <si>
    <t>78-厨卫</t>
  </si>
  <si>
    <t xml:space="preserve">   </t>
  </si>
  <si>
    <t>PROFIT</t>
  </si>
  <si>
    <t>PROFIT_RATE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</si>
  <si>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</si>
  <si>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</si>
  <si>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</si>
  <si>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</si>
  <si>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</si>
  <si>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</si>
  <si>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</si>
  <si>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</si>
  <si>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</si>
  <si>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</si>
  <si>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</si>
  <si>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</si>
  <si>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</si>
  <si>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</si>
  <si>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</si>
  <si>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</si>
  <si>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</si>
  <si>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</si>
  <si>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</si>
  <si>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</si>
  <si>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</si>
  <si>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</si>
  <si>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</si>
  <si>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</si>
  <si>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</si>
  <si>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</si>
  <si>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</si>
  <si>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</si>
  <si>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</si>
  <si>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</si>
  <si>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</si>
  <si>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</si>
  <si>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</si>
  <si>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</si>
  <si>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</si>
  <si>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31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</si>
</sst>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b/>
      <sz val="11"/>
      <color indexed="64"/>
      <name val="Arial Narrow"/>
      <family val="2"/>
    </font>
    <font>
      <sz val="11"/>
      <color indexed="64"/>
      <name val="Arial Narrow"/>
      <family val="2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7" fontId="20" fillId="0" borderId="0" xfId="0" applyNumberFormat="1" applyFont="1">
      <alignment vertical="center"/>
    </xf>
    <xf numFmtId="0" fontId="29" fillId="0" borderId="19" xfId="0" applyFont="1" applyBorder="1" applyAlignment="1">
      <alignment horizontal="left"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0" fontId="24" fillId="0" borderId="0" xfId="0" applyNumberFormat="1" applyFont="1" applyAlignment="1"/>
    <xf numFmtId="0" fontId="0" fillId="0" borderId="0" xfId="0" applyAlignment="1"/>
    <xf numFmtId="0" fontId="25" fillId="0" borderId="0" xfId="0" applyNumberFormat="1" applyFont="1" applyAlignment="1"/>
    <xf numFmtId="0" fontId="0" fillId="0" borderId="0" xfId="0" applyNumberFormat="1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6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7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28" fillId="0" borderId="0" xfId="0" applyFont="1" applyAlignment="1">
      <alignment horizontal="left" wrapText="1"/>
    </xf>
    <xf numFmtId="176" fontId="22" fillId="34" borderId="10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4" fontId="21" fillId="35" borderId="12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4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cid:7393133f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26" Type="http://schemas.openxmlformats.org/officeDocument/2006/relationships/image" Target="cid:97aae13713" TargetMode="External"/><Relationship Id="rId39" Type="http://schemas.openxmlformats.org/officeDocument/2006/relationships/hyperlink" Target="cid:bbbaca6d2" TargetMode="External"/><Relationship Id="rId3" Type="http://schemas.openxmlformats.org/officeDocument/2006/relationships/image" Target="cid:650096f013" TargetMode="External"/><Relationship Id="rId21" Type="http://schemas.openxmlformats.org/officeDocument/2006/relationships/hyperlink" Target="cid:97a5ff112" TargetMode="External"/><Relationship Id="rId34" Type="http://schemas.openxmlformats.org/officeDocument/2006/relationships/image" Target="cid:ac87b7df13" TargetMode="External"/><Relationship Id="rId42" Type="http://schemas.openxmlformats.org/officeDocument/2006/relationships/image" Target="cid:c0d5d5a813" TargetMode="External"/><Relationship Id="rId7" Type="http://schemas.openxmlformats.org/officeDocument/2006/relationships/hyperlink" Target="cid:7393130e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25" Type="http://schemas.openxmlformats.org/officeDocument/2006/relationships/hyperlink" Target="cid:97aae118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2" Type="http://schemas.openxmlformats.org/officeDocument/2006/relationships/hyperlink" Target="cid:650096c02" TargetMode="External"/><Relationship Id="rId16" Type="http://schemas.openxmlformats.org/officeDocument/2006/relationships/image" Target="cid:7dde59d613" TargetMode="External"/><Relationship Id="rId20" Type="http://schemas.openxmlformats.org/officeDocument/2006/relationships/image" Target="cid:883d555513" TargetMode="External"/><Relationship Id="rId29" Type="http://schemas.openxmlformats.org/officeDocument/2006/relationships/hyperlink" Target="cid:a1ed1ff62" TargetMode="External"/><Relationship Id="rId41" Type="http://schemas.openxmlformats.org/officeDocument/2006/relationships/hyperlink" Target="cid:c0d5d587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1" Type="http://schemas.openxmlformats.org/officeDocument/2006/relationships/hyperlink" Target="cid:78be76a62" TargetMode="External"/><Relationship Id="rId24" Type="http://schemas.openxmlformats.org/officeDocument/2006/relationships/image" Target="cid:97a883f913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40" Type="http://schemas.openxmlformats.org/officeDocument/2006/relationships/image" Target="cid:bbbaca8f13" TargetMode="External"/><Relationship Id="rId5" Type="http://schemas.openxmlformats.org/officeDocument/2006/relationships/hyperlink" Target="cid:738f7e472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10" Type="http://schemas.openxmlformats.org/officeDocument/2006/relationships/image" Target="cid:7395293113" TargetMode="External"/><Relationship Id="rId19" Type="http://schemas.openxmlformats.org/officeDocument/2006/relationships/hyperlink" Target="cid:883d552c2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4" Type="http://schemas.openxmlformats.org/officeDocument/2006/relationships/image" Target="cid:78c0f48013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43" Type="http://schemas.openxmlformats.org/officeDocument/2006/relationships/hyperlink" Target="cid:c5fc192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0" sqref="N10"/>
    </sheetView>
  </sheetViews>
  <sheetFormatPr defaultRowHeight="11.25"/>
  <cols>
    <col min="1" max="1" width="7.75" style="1" customWidth="1"/>
    <col min="2" max="2" width="3" style="22" bestFit="1" customWidth="1"/>
    <col min="3" max="4" width="9" style="1"/>
    <col min="5" max="5" width="10.5" style="1" bestFit="1" customWidth="1"/>
    <col min="6" max="6" width="12.25" style="44" bestFit="1" customWidth="1"/>
    <col min="7" max="7" width="10.5" style="1" bestFit="1" customWidth="1"/>
    <col min="8" max="8" width="9" style="44"/>
    <col min="9" max="12" width="9.75" style="12" bestFit="1" customWidth="1"/>
    <col min="13" max="16384" width="9" style="1"/>
  </cols>
  <sheetData>
    <row r="1" spans="1:12">
      <c r="A1" s="23"/>
      <c r="B1" s="24"/>
      <c r="C1" s="25"/>
      <c r="D1" s="26"/>
      <c r="E1" s="27" t="s">
        <v>0</v>
      </c>
      <c r="F1" s="41" t="s">
        <v>3</v>
      </c>
      <c r="G1" s="28" t="s">
        <v>98</v>
      </c>
      <c r="H1" s="41" t="s">
        <v>4</v>
      </c>
      <c r="I1" s="35" t="s">
        <v>96</v>
      </c>
      <c r="J1" s="36" t="s">
        <v>97</v>
      </c>
      <c r="K1" s="37" t="s">
        <v>99</v>
      </c>
      <c r="L1" s="37" t="s">
        <v>100</v>
      </c>
    </row>
    <row r="2" spans="1:12">
      <c r="A2" s="29" t="s">
        <v>5</v>
      </c>
      <c r="B2" s="30"/>
      <c r="C2" s="54" t="s">
        <v>6</v>
      </c>
      <c r="D2" s="54"/>
      <c r="E2" s="31"/>
      <c r="F2" s="42"/>
      <c r="G2" s="32"/>
      <c r="H2" s="42"/>
      <c r="I2" s="38"/>
      <c r="J2" s="39"/>
      <c r="K2" s="40"/>
      <c r="L2" s="40"/>
    </row>
    <row r="3" spans="1:12">
      <c r="A3" s="55" t="s">
        <v>7</v>
      </c>
      <c r="B3" s="55"/>
      <c r="C3" s="55"/>
      <c r="D3" s="55"/>
      <c r="E3" s="33">
        <f>RA!D7</f>
        <v>14189141.4133</v>
      </c>
      <c r="F3" s="43">
        <f>RA!I7</f>
        <v>1495065.6078999999</v>
      </c>
      <c r="G3" s="34">
        <f>E3-F3</f>
        <v>12694075.805400001</v>
      </c>
      <c r="H3" s="45">
        <f>RA!J7</f>
        <v>10.536688333366101</v>
      </c>
      <c r="I3" s="38">
        <f>SUM(I4:I39)</f>
        <v>14189143.576556614</v>
      </c>
      <c r="J3" s="39">
        <f>SUM(J4:J39)</f>
        <v>12694074.703012053</v>
      </c>
      <c r="K3" s="40">
        <f>E3-I3</f>
        <v>-2.1632566135376692</v>
      </c>
      <c r="L3" s="40">
        <f>G3-J3</f>
        <v>1.102387947961688</v>
      </c>
    </row>
    <row r="4" spans="1:12">
      <c r="A4" s="56">
        <f>RA!A8</f>
        <v>41464</v>
      </c>
      <c r="B4" s="30">
        <v>12</v>
      </c>
      <c r="C4" s="53" t="s">
        <v>8</v>
      </c>
      <c r="D4" s="53"/>
      <c r="E4" s="33">
        <f>RA!D8</f>
        <v>511629.73379999999</v>
      </c>
      <c r="F4" s="43">
        <f>RA!I8</f>
        <v>85341.155599999998</v>
      </c>
      <c r="G4" s="34">
        <f t="shared" ref="G4:G39" si="0">E4-F4</f>
        <v>426288.57819999999</v>
      </c>
      <c r="H4" s="45">
        <f>RA!J8</f>
        <v>16.6802572176856</v>
      </c>
      <c r="I4" s="38">
        <f>VLOOKUP(B4,RMS!B:D,3,FALSE)</f>
        <v>511630.17865726497</v>
      </c>
      <c r="J4" s="39">
        <f>VLOOKUP(B4,RMS!B:E,4,FALSE)</f>
        <v>426288.58372906002</v>
      </c>
      <c r="K4" s="40">
        <f t="shared" ref="K4:K39" si="1">E4-I4</f>
        <v>-0.4448572649853304</v>
      </c>
      <c r="L4" s="40">
        <f t="shared" ref="L4:L39" si="2">G4-J4</f>
        <v>-5.5290600284934044E-3</v>
      </c>
    </row>
    <row r="5" spans="1:12">
      <c r="A5" s="56"/>
      <c r="B5" s="30">
        <v>13</v>
      </c>
      <c r="C5" s="53" t="s">
        <v>9</v>
      </c>
      <c r="D5" s="53"/>
      <c r="E5" s="33">
        <f>RA!D9</f>
        <v>107716.75169999999</v>
      </c>
      <c r="F5" s="43">
        <f>RA!I9</f>
        <v>21666.948799999998</v>
      </c>
      <c r="G5" s="34">
        <f t="shared" si="0"/>
        <v>86049.802899999995</v>
      </c>
      <c r="H5" s="45">
        <f>RA!J9</f>
        <v>20.1147439539806</v>
      </c>
      <c r="I5" s="38">
        <f>VLOOKUP(B5,RMS!B:D,3,FALSE)</f>
        <v>107716.755148884</v>
      </c>
      <c r="J5" s="39">
        <f>VLOOKUP(B5,RMS!B:E,4,FALSE)</f>
        <v>86049.803619658094</v>
      </c>
      <c r="K5" s="40">
        <f t="shared" si="1"/>
        <v>-3.4488840028643608E-3</v>
      </c>
      <c r="L5" s="40">
        <f t="shared" si="2"/>
        <v>-7.1965809911489487E-4</v>
      </c>
    </row>
    <row r="6" spans="1:12">
      <c r="A6" s="56"/>
      <c r="B6" s="30">
        <v>14</v>
      </c>
      <c r="C6" s="53" t="s">
        <v>10</v>
      </c>
      <c r="D6" s="53"/>
      <c r="E6" s="33">
        <f>RA!D10</f>
        <v>154481.72270000001</v>
      </c>
      <c r="F6" s="43">
        <f>RA!I10</f>
        <v>32852.0602</v>
      </c>
      <c r="G6" s="34">
        <f t="shared" si="0"/>
        <v>121629.66250000001</v>
      </c>
      <c r="H6" s="45">
        <f>RA!J10</f>
        <v>21.2659851442736</v>
      </c>
      <c r="I6" s="38">
        <f>VLOOKUP(B6,RMS!B:D,3,FALSE)</f>
        <v>154483.92607265001</v>
      </c>
      <c r="J6" s="39">
        <f>VLOOKUP(B6,RMS!B:E,4,FALSE)</f>
        <v>121629.66288632499</v>
      </c>
      <c r="K6" s="40">
        <f t="shared" si="1"/>
        <v>-2.2033726499939803</v>
      </c>
      <c r="L6" s="40">
        <f t="shared" si="2"/>
        <v>-3.8632498763035983E-4</v>
      </c>
    </row>
    <row r="7" spans="1:12">
      <c r="A7" s="56"/>
      <c r="B7" s="30">
        <v>15</v>
      </c>
      <c r="C7" s="53" t="s">
        <v>11</v>
      </c>
      <c r="D7" s="53"/>
      <c r="E7" s="33">
        <f>RA!D11</f>
        <v>44346.5245</v>
      </c>
      <c r="F7" s="43">
        <f>RA!I11</f>
        <v>10069.6471</v>
      </c>
      <c r="G7" s="34">
        <f t="shared" si="0"/>
        <v>34276.877399999998</v>
      </c>
      <c r="H7" s="45">
        <f>RA!J11</f>
        <v>22.7067334216913</v>
      </c>
      <c r="I7" s="38">
        <f>VLOOKUP(B7,RMS!B:D,3,FALSE)</f>
        <v>44346.540812820502</v>
      </c>
      <c r="J7" s="39">
        <f>VLOOKUP(B7,RMS!B:E,4,FALSE)</f>
        <v>34276.877403418803</v>
      </c>
      <c r="K7" s="40">
        <f t="shared" si="1"/>
        <v>-1.6312820502207614E-2</v>
      </c>
      <c r="L7" s="40">
        <f t="shared" si="2"/>
        <v>-3.4188051358796656E-6</v>
      </c>
    </row>
    <row r="8" spans="1:12">
      <c r="A8" s="56"/>
      <c r="B8" s="30">
        <v>16</v>
      </c>
      <c r="C8" s="53" t="s">
        <v>12</v>
      </c>
      <c r="D8" s="53"/>
      <c r="E8" s="33">
        <f>RA!D12</f>
        <v>167750.47039999999</v>
      </c>
      <c r="F8" s="43">
        <f>RA!I12</f>
        <v>-8235.8158999999996</v>
      </c>
      <c r="G8" s="34">
        <f t="shared" si="0"/>
        <v>175986.28629999998</v>
      </c>
      <c r="H8" s="45">
        <f>RA!J12</f>
        <v>-4.9095635203655403</v>
      </c>
      <c r="I8" s="38">
        <f>VLOOKUP(B8,RMS!B:D,3,FALSE)</f>
        <v>167750.48654871801</v>
      </c>
      <c r="J8" s="39">
        <f>VLOOKUP(B8,RMS!B:E,4,FALSE)</f>
        <v>175986.28647777799</v>
      </c>
      <c r="K8" s="40">
        <f t="shared" si="1"/>
        <v>-1.6148718015756458E-2</v>
      </c>
      <c r="L8" s="40">
        <f t="shared" si="2"/>
        <v>-1.777780125848949E-4</v>
      </c>
    </row>
    <row r="9" spans="1:12">
      <c r="A9" s="56"/>
      <c r="B9" s="30">
        <v>17</v>
      </c>
      <c r="C9" s="53" t="s">
        <v>13</v>
      </c>
      <c r="D9" s="53"/>
      <c r="E9" s="33">
        <f>RA!D13</f>
        <v>266167.22509999998</v>
      </c>
      <c r="F9" s="43">
        <f>RA!I13</f>
        <v>53454.286699999997</v>
      </c>
      <c r="G9" s="34">
        <f t="shared" si="0"/>
        <v>212712.93839999998</v>
      </c>
      <c r="H9" s="45">
        <f>RA!J13</f>
        <v>20.082971026923801</v>
      </c>
      <c r="I9" s="38">
        <f>VLOOKUP(B9,RMS!B:D,3,FALSE)</f>
        <v>266167.328837607</v>
      </c>
      <c r="J9" s="39">
        <f>VLOOKUP(B9,RMS!B:E,4,FALSE)</f>
        <v>212712.938093162</v>
      </c>
      <c r="K9" s="40">
        <f t="shared" si="1"/>
        <v>-0.10373760701622814</v>
      </c>
      <c r="L9" s="40">
        <f t="shared" si="2"/>
        <v>3.0683798831887543E-4</v>
      </c>
    </row>
    <row r="10" spans="1:12">
      <c r="A10" s="56"/>
      <c r="B10" s="30">
        <v>18</v>
      </c>
      <c r="C10" s="53" t="s">
        <v>14</v>
      </c>
      <c r="D10" s="53"/>
      <c r="E10" s="33">
        <f>RA!D14</f>
        <v>145488.2697</v>
      </c>
      <c r="F10" s="43">
        <f>RA!I14</f>
        <v>17366.721000000001</v>
      </c>
      <c r="G10" s="34">
        <f t="shared" si="0"/>
        <v>128121.5487</v>
      </c>
      <c r="H10" s="45">
        <f>RA!J14</f>
        <v>11.9368530781283</v>
      </c>
      <c r="I10" s="38">
        <f>VLOOKUP(B10,RMS!B:D,3,FALSE)</f>
        <v>145488.25240854701</v>
      </c>
      <c r="J10" s="39">
        <f>VLOOKUP(B10,RMS!B:E,4,FALSE)</f>
        <v>128121.54696068401</v>
      </c>
      <c r="K10" s="40">
        <f t="shared" si="1"/>
        <v>1.7291452997596934E-2</v>
      </c>
      <c r="L10" s="40">
        <f t="shared" si="2"/>
        <v>1.7393159942002967E-3</v>
      </c>
    </row>
    <row r="11" spans="1:12">
      <c r="A11" s="56"/>
      <c r="B11" s="30">
        <v>19</v>
      </c>
      <c r="C11" s="53" t="s">
        <v>15</v>
      </c>
      <c r="D11" s="53"/>
      <c r="E11" s="33">
        <f>RA!D15</f>
        <v>93886.952399999995</v>
      </c>
      <c r="F11" s="43">
        <f>RA!I15</f>
        <v>13927.4548</v>
      </c>
      <c r="G11" s="34">
        <f t="shared" si="0"/>
        <v>79959.497600000002</v>
      </c>
      <c r="H11" s="45">
        <f>RA!J15</f>
        <v>14.8342814885106</v>
      </c>
      <c r="I11" s="38">
        <f>VLOOKUP(B11,RMS!B:D,3,FALSE)</f>
        <v>93886.973358119707</v>
      </c>
      <c r="J11" s="39">
        <f>VLOOKUP(B11,RMS!B:E,4,FALSE)</f>
        <v>79959.4983213675</v>
      </c>
      <c r="K11" s="40">
        <f t="shared" si="1"/>
        <v>-2.0958119712304324E-2</v>
      </c>
      <c r="L11" s="40">
        <f t="shared" si="2"/>
        <v>-7.2136749804485589E-4</v>
      </c>
    </row>
    <row r="12" spans="1:12">
      <c r="A12" s="56"/>
      <c r="B12" s="30">
        <v>21</v>
      </c>
      <c r="C12" s="53" t="s">
        <v>16</v>
      </c>
      <c r="D12" s="53"/>
      <c r="E12" s="33">
        <f>RA!D16</f>
        <v>923016.42550000001</v>
      </c>
      <c r="F12" s="43">
        <f>RA!I16</f>
        <v>5038.6849000000002</v>
      </c>
      <c r="G12" s="34">
        <f t="shared" si="0"/>
        <v>917977.74060000002</v>
      </c>
      <c r="H12" s="45">
        <f>RA!J16</f>
        <v>0.54589330815760195</v>
      </c>
      <c r="I12" s="38">
        <f>VLOOKUP(B12,RMS!B:D,3,FALSE)</f>
        <v>923015.98160000006</v>
      </c>
      <c r="J12" s="39">
        <f>VLOOKUP(B12,RMS!B:E,4,FALSE)</f>
        <v>917977.74060000002</v>
      </c>
      <c r="K12" s="40">
        <f t="shared" si="1"/>
        <v>0.44389999995473772</v>
      </c>
      <c r="L12" s="40">
        <f t="shared" si="2"/>
        <v>0</v>
      </c>
    </row>
    <row r="13" spans="1:12">
      <c r="A13" s="56"/>
      <c r="B13" s="30">
        <v>22</v>
      </c>
      <c r="C13" s="53" t="s">
        <v>17</v>
      </c>
      <c r="D13" s="53"/>
      <c r="E13" s="33">
        <f>RA!D17</f>
        <v>371215.68170000002</v>
      </c>
      <c r="F13" s="43">
        <f>RA!I17</f>
        <v>51907.145100000002</v>
      </c>
      <c r="G13" s="34">
        <f t="shared" si="0"/>
        <v>319308.53659999999</v>
      </c>
      <c r="H13" s="45">
        <f>RA!J17</f>
        <v>13.983015173898</v>
      </c>
      <c r="I13" s="38">
        <f>VLOOKUP(B13,RMS!B:D,3,FALSE)</f>
        <v>371215.71922905999</v>
      </c>
      <c r="J13" s="39">
        <f>VLOOKUP(B13,RMS!B:E,4,FALSE)</f>
        <v>319308.53553931601</v>
      </c>
      <c r="K13" s="40">
        <f t="shared" si="1"/>
        <v>-3.7529059976805001E-2</v>
      </c>
      <c r="L13" s="40">
        <f t="shared" si="2"/>
        <v>1.0606839787214994E-3</v>
      </c>
    </row>
    <row r="14" spans="1:12">
      <c r="A14" s="56"/>
      <c r="B14" s="30">
        <v>23</v>
      </c>
      <c r="C14" s="53" t="s">
        <v>18</v>
      </c>
      <c r="D14" s="53"/>
      <c r="E14" s="33">
        <f>RA!D18</f>
        <v>1503385.6813999999</v>
      </c>
      <c r="F14" s="43">
        <f>RA!I18</f>
        <v>183583.4566</v>
      </c>
      <c r="G14" s="34">
        <f t="shared" si="0"/>
        <v>1319802.2248</v>
      </c>
      <c r="H14" s="45">
        <f>RA!J18</f>
        <v>12.211334647609601</v>
      </c>
      <c r="I14" s="38">
        <f>VLOOKUP(B14,RMS!B:D,3,FALSE)</f>
        <v>1503385.7513957301</v>
      </c>
      <c r="J14" s="39">
        <f>VLOOKUP(B14,RMS!B:E,4,FALSE)</f>
        <v>1319802.2119914501</v>
      </c>
      <c r="K14" s="40">
        <f t="shared" si="1"/>
        <v>-6.9995730184018612E-2</v>
      </c>
      <c r="L14" s="40">
        <f t="shared" si="2"/>
        <v>1.2808549916371703E-2</v>
      </c>
    </row>
    <row r="15" spans="1:12">
      <c r="A15" s="56"/>
      <c r="B15" s="30">
        <v>24</v>
      </c>
      <c r="C15" s="53" t="s">
        <v>19</v>
      </c>
      <c r="D15" s="53"/>
      <c r="E15" s="33">
        <f>RA!D19</f>
        <v>402461.65159999998</v>
      </c>
      <c r="F15" s="43">
        <f>RA!I19</f>
        <v>53069.7189</v>
      </c>
      <c r="G15" s="34">
        <f t="shared" si="0"/>
        <v>349391.9327</v>
      </c>
      <c r="H15" s="45">
        <f>RA!J19</f>
        <v>13.1862796589488</v>
      </c>
      <c r="I15" s="38">
        <f>VLOOKUP(B15,RMS!B:D,3,FALSE)</f>
        <v>402461.68317777797</v>
      </c>
      <c r="J15" s="39">
        <f>VLOOKUP(B15,RMS!B:E,4,FALSE)</f>
        <v>349391.933088889</v>
      </c>
      <c r="K15" s="40">
        <f t="shared" si="1"/>
        <v>-3.1577777990605682E-2</v>
      </c>
      <c r="L15" s="40">
        <f t="shared" si="2"/>
        <v>-3.8888899143785238E-4</v>
      </c>
    </row>
    <row r="16" spans="1:12">
      <c r="A16" s="56"/>
      <c r="B16" s="30">
        <v>25</v>
      </c>
      <c r="C16" s="53" t="s">
        <v>20</v>
      </c>
      <c r="D16" s="53"/>
      <c r="E16" s="33">
        <f>RA!D20</f>
        <v>667513.99979999999</v>
      </c>
      <c r="F16" s="43">
        <f>RA!I20</f>
        <v>43265.615299999998</v>
      </c>
      <c r="G16" s="34">
        <f t="shared" si="0"/>
        <v>624248.38450000004</v>
      </c>
      <c r="H16" s="45">
        <f>RA!J20</f>
        <v>6.4816041780341997</v>
      </c>
      <c r="I16" s="38">
        <f>VLOOKUP(B16,RMS!B:D,3,FALSE)</f>
        <v>667514.00730000006</v>
      </c>
      <c r="J16" s="39">
        <f>VLOOKUP(B16,RMS!B:E,4,FALSE)</f>
        <v>624248.38450000004</v>
      </c>
      <c r="K16" s="40">
        <f t="shared" si="1"/>
        <v>-7.5000000651925802E-3</v>
      </c>
      <c r="L16" s="40">
        <f t="shared" si="2"/>
        <v>0</v>
      </c>
    </row>
    <row r="17" spans="1:12">
      <c r="A17" s="56"/>
      <c r="B17" s="30">
        <v>26</v>
      </c>
      <c r="C17" s="53" t="s">
        <v>21</v>
      </c>
      <c r="D17" s="53"/>
      <c r="E17" s="33">
        <f>RA!D21</f>
        <v>310644.66769999999</v>
      </c>
      <c r="F17" s="43">
        <f>RA!I21</f>
        <v>32067.706900000001</v>
      </c>
      <c r="G17" s="34">
        <f t="shared" si="0"/>
        <v>278576.9608</v>
      </c>
      <c r="H17" s="45">
        <f>RA!J21</f>
        <v>10.3229542413935</v>
      </c>
      <c r="I17" s="38">
        <f>VLOOKUP(B17,RMS!B:D,3,FALSE)</f>
        <v>310644.552838567</v>
      </c>
      <c r="J17" s="39">
        <f>VLOOKUP(B17,RMS!B:E,4,FALSE)</f>
        <v>278576.96060392598</v>
      </c>
      <c r="K17" s="40">
        <f t="shared" si="1"/>
        <v>0.11486143298679963</v>
      </c>
      <c r="L17" s="40">
        <f t="shared" si="2"/>
        <v>1.9607401918619871E-4</v>
      </c>
    </row>
    <row r="18" spans="1:12">
      <c r="A18" s="56"/>
      <c r="B18" s="30">
        <v>27</v>
      </c>
      <c r="C18" s="53" t="s">
        <v>22</v>
      </c>
      <c r="D18" s="53"/>
      <c r="E18" s="33">
        <f>RA!D22</f>
        <v>1090374.9099000001</v>
      </c>
      <c r="F18" s="43">
        <f>RA!I22</f>
        <v>123326.6122</v>
      </c>
      <c r="G18" s="34">
        <f t="shared" si="0"/>
        <v>967048.29770000011</v>
      </c>
      <c r="H18" s="45">
        <f>RA!J22</f>
        <v>11.3104778072443</v>
      </c>
      <c r="I18" s="38">
        <f>VLOOKUP(B18,RMS!B:D,3,FALSE)</f>
        <v>1090375.1793203501</v>
      </c>
      <c r="J18" s="39">
        <f>VLOOKUP(B18,RMS!B:E,4,FALSE)</f>
        <v>967048.29858230101</v>
      </c>
      <c r="K18" s="40">
        <f t="shared" si="1"/>
        <v>-0.26942034997045994</v>
      </c>
      <c r="L18" s="40">
        <f t="shared" si="2"/>
        <v>-8.8230089750140905E-4</v>
      </c>
    </row>
    <row r="19" spans="1:12">
      <c r="A19" s="56"/>
      <c r="B19" s="30">
        <v>29</v>
      </c>
      <c r="C19" s="53" t="s">
        <v>23</v>
      </c>
      <c r="D19" s="53"/>
      <c r="E19" s="33">
        <f>RA!D23</f>
        <v>2235531.8158</v>
      </c>
      <c r="F19" s="43">
        <f>RA!I23</f>
        <v>189751.57800000001</v>
      </c>
      <c r="G19" s="34">
        <f t="shared" si="0"/>
        <v>2045780.2378</v>
      </c>
      <c r="H19" s="45">
        <f>RA!J23</f>
        <v>8.4879837834961105</v>
      </c>
      <c r="I19" s="38">
        <f>VLOOKUP(B19,RMS!B:D,3,FALSE)</f>
        <v>2235532.5575803402</v>
      </c>
      <c r="J19" s="39">
        <f>VLOOKUP(B19,RMS!B:E,4,FALSE)</f>
        <v>2045780.26622906</v>
      </c>
      <c r="K19" s="40">
        <f t="shared" si="1"/>
        <v>-0.74178034020587802</v>
      </c>
      <c r="L19" s="40">
        <f t="shared" si="2"/>
        <v>-2.8429060010239482E-2</v>
      </c>
    </row>
    <row r="20" spans="1:12">
      <c r="A20" s="56"/>
      <c r="B20" s="30">
        <v>31</v>
      </c>
      <c r="C20" s="53" t="s">
        <v>24</v>
      </c>
      <c r="D20" s="53"/>
      <c r="E20" s="33">
        <f>RA!D24</f>
        <v>276669.37280000001</v>
      </c>
      <c r="F20" s="43">
        <f>RA!I24</f>
        <v>47469.321000000004</v>
      </c>
      <c r="G20" s="34">
        <f t="shared" si="0"/>
        <v>229200.05180000002</v>
      </c>
      <c r="H20" s="45">
        <f>RA!J24</f>
        <v>17.157418083393999</v>
      </c>
      <c r="I20" s="38">
        <f>VLOOKUP(B20,RMS!B:D,3,FALSE)</f>
        <v>276669.37442460499</v>
      </c>
      <c r="J20" s="39">
        <f>VLOOKUP(B20,RMS!B:E,4,FALSE)</f>
        <v>229200.047582353</v>
      </c>
      <c r="K20" s="40">
        <f t="shared" si="1"/>
        <v>-1.624604978132993E-3</v>
      </c>
      <c r="L20" s="40">
        <f t="shared" si="2"/>
        <v>4.2176470160484314E-3</v>
      </c>
    </row>
    <row r="21" spans="1:12">
      <c r="A21" s="56"/>
      <c r="B21" s="30">
        <v>32</v>
      </c>
      <c r="C21" s="53" t="s">
        <v>25</v>
      </c>
      <c r="D21" s="53"/>
      <c r="E21" s="33">
        <f>RA!D25</f>
        <v>178407.54920000001</v>
      </c>
      <c r="F21" s="43">
        <f>RA!I25</f>
        <v>19412.188300000002</v>
      </c>
      <c r="G21" s="34">
        <f t="shared" si="0"/>
        <v>158995.3609</v>
      </c>
      <c r="H21" s="45">
        <f>RA!J25</f>
        <v>10.880811034648801</v>
      </c>
      <c r="I21" s="38">
        <f>VLOOKUP(B21,RMS!B:D,3,FALSE)</f>
        <v>178407.55189490199</v>
      </c>
      <c r="J21" s="39">
        <f>VLOOKUP(B21,RMS!B:E,4,FALSE)</f>
        <v>158995.362367325</v>
      </c>
      <c r="K21" s="40">
        <f t="shared" si="1"/>
        <v>-2.694901981158182E-3</v>
      </c>
      <c r="L21" s="40">
        <f t="shared" si="2"/>
        <v>-1.4673249970655888E-3</v>
      </c>
    </row>
    <row r="22" spans="1:12">
      <c r="A22" s="56"/>
      <c r="B22" s="30">
        <v>33</v>
      </c>
      <c r="C22" s="53" t="s">
        <v>26</v>
      </c>
      <c r="D22" s="53"/>
      <c r="E22" s="33">
        <f>RA!D26</f>
        <v>525725.69339999999</v>
      </c>
      <c r="F22" s="43">
        <f>RA!I26</f>
        <v>116349.1666</v>
      </c>
      <c r="G22" s="34">
        <f t="shared" si="0"/>
        <v>409376.52679999999</v>
      </c>
      <c r="H22" s="45">
        <f>RA!J26</f>
        <v>22.131154718260198</v>
      </c>
      <c r="I22" s="38">
        <f>VLOOKUP(B22,RMS!B:D,3,FALSE)</f>
        <v>525725.72787982004</v>
      </c>
      <c r="J22" s="39">
        <f>VLOOKUP(B22,RMS!B:E,4,FALSE)</f>
        <v>409376.52299425099</v>
      </c>
      <c r="K22" s="40">
        <f t="shared" si="1"/>
        <v>-3.4479820053093135E-2</v>
      </c>
      <c r="L22" s="40">
        <f t="shared" si="2"/>
        <v>3.8057490019127727E-3</v>
      </c>
    </row>
    <row r="23" spans="1:12">
      <c r="A23" s="56"/>
      <c r="B23" s="30">
        <v>34</v>
      </c>
      <c r="C23" s="53" t="s">
        <v>27</v>
      </c>
      <c r="D23" s="53"/>
      <c r="E23" s="33">
        <f>RA!D27</f>
        <v>218861.65349999999</v>
      </c>
      <c r="F23" s="43">
        <f>RA!I27</f>
        <v>61208.845000000001</v>
      </c>
      <c r="G23" s="34">
        <f t="shared" si="0"/>
        <v>157652.80849999998</v>
      </c>
      <c r="H23" s="45">
        <f>RA!J27</f>
        <v>27.966911526600502</v>
      </c>
      <c r="I23" s="38">
        <f>VLOOKUP(B23,RMS!B:D,3,FALSE)</f>
        <v>218861.62402025599</v>
      </c>
      <c r="J23" s="39">
        <f>VLOOKUP(B23,RMS!B:E,4,FALSE)</f>
        <v>157652.825688671</v>
      </c>
      <c r="K23" s="40">
        <f t="shared" si="1"/>
        <v>2.9479744000127539E-2</v>
      </c>
      <c r="L23" s="40">
        <f t="shared" si="2"/>
        <v>-1.7188671015901491E-2</v>
      </c>
    </row>
    <row r="24" spans="1:12">
      <c r="A24" s="56"/>
      <c r="B24" s="30">
        <v>35</v>
      </c>
      <c r="C24" s="53" t="s">
        <v>28</v>
      </c>
      <c r="D24" s="53"/>
      <c r="E24" s="33">
        <f>RA!D28</f>
        <v>760611.56960000005</v>
      </c>
      <c r="F24" s="43">
        <f>RA!I28</f>
        <v>36462.491399999999</v>
      </c>
      <c r="G24" s="34">
        <f t="shared" si="0"/>
        <v>724149.07820000011</v>
      </c>
      <c r="H24" s="45">
        <f>RA!J28</f>
        <v>4.7938386500188699</v>
      </c>
      <c r="I24" s="38">
        <f>VLOOKUP(B24,RMS!B:D,3,FALSE)</f>
        <v>760611.570100885</v>
      </c>
      <c r="J24" s="39">
        <f>VLOOKUP(B24,RMS!B:E,4,FALSE)</f>
        <v>724149.11672596203</v>
      </c>
      <c r="K24" s="40">
        <f t="shared" si="1"/>
        <v>-5.008849548175931E-4</v>
      </c>
      <c r="L24" s="40">
        <f t="shared" si="2"/>
        <v>-3.8525961921550333E-2</v>
      </c>
    </row>
    <row r="25" spans="1:12">
      <c r="A25" s="56"/>
      <c r="B25" s="30">
        <v>36</v>
      </c>
      <c r="C25" s="53" t="s">
        <v>29</v>
      </c>
      <c r="D25" s="53"/>
      <c r="E25" s="33">
        <f>RA!D29</f>
        <v>495897.7317</v>
      </c>
      <c r="F25" s="43">
        <f>RA!I29</f>
        <v>76999.073799999998</v>
      </c>
      <c r="G25" s="34">
        <f t="shared" si="0"/>
        <v>418898.65789999999</v>
      </c>
      <c r="H25" s="45">
        <f>RA!J29</f>
        <v>15.5272083088659</v>
      </c>
      <c r="I25" s="38">
        <f>VLOOKUP(B25,RMS!B:D,3,FALSE)</f>
        <v>495897.73186991201</v>
      </c>
      <c r="J25" s="39">
        <f>VLOOKUP(B25,RMS!B:E,4,FALSE)</f>
        <v>418898.60648075503</v>
      </c>
      <c r="K25" s="40">
        <f t="shared" si="1"/>
        <v>-1.6991200391203165E-4</v>
      </c>
      <c r="L25" s="40">
        <f t="shared" si="2"/>
        <v>5.1419244962744415E-2</v>
      </c>
    </row>
    <row r="26" spans="1:12">
      <c r="A26" s="56"/>
      <c r="B26" s="30">
        <v>37</v>
      </c>
      <c r="C26" s="53" t="s">
        <v>30</v>
      </c>
      <c r="D26" s="53"/>
      <c r="E26" s="33">
        <f>RA!D30</f>
        <v>987185.04299999995</v>
      </c>
      <c r="F26" s="43">
        <f>RA!I30</f>
        <v>130727.81359999999</v>
      </c>
      <c r="G26" s="34">
        <f t="shared" si="0"/>
        <v>856457.22939999995</v>
      </c>
      <c r="H26" s="45">
        <f>RA!J30</f>
        <v>13.2424832129471</v>
      </c>
      <c r="I26" s="38">
        <f>VLOOKUP(B26,RMS!B:D,3,FALSE)</f>
        <v>987185.05048849597</v>
      </c>
      <c r="J26" s="39">
        <f>VLOOKUP(B26,RMS!B:E,4,FALSE)</f>
        <v>856457.23946341302</v>
      </c>
      <c r="K26" s="40">
        <f t="shared" si="1"/>
        <v>-7.4884960195049644E-3</v>
      </c>
      <c r="L26" s="40">
        <f t="shared" si="2"/>
        <v>-1.0063413064926863E-2</v>
      </c>
    </row>
    <row r="27" spans="1:12">
      <c r="A27" s="56"/>
      <c r="B27" s="30">
        <v>38</v>
      </c>
      <c r="C27" s="53" t="s">
        <v>31</v>
      </c>
      <c r="D27" s="53"/>
      <c r="E27" s="33">
        <f>RA!D31</f>
        <v>729471.87990000006</v>
      </c>
      <c r="F27" s="43">
        <f>RA!I31</f>
        <v>13800.343999999999</v>
      </c>
      <c r="G27" s="34">
        <f t="shared" si="0"/>
        <v>715671.53590000002</v>
      </c>
      <c r="H27" s="45">
        <f>RA!J31</f>
        <v>1.8918267283849</v>
      </c>
      <c r="I27" s="38">
        <f>VLOOKUP(B27,RMS!B:D,3,FALSE)</f>
        <v>729471.77667544095</v>
      </c>
      <c r="J27" s="39">
        <f>VLOOKUP(B27,RMS!B:E,4,FALSE)</f>
        <v>715671.39850796503</v>
      </c>
      <c r="K27" s="40">
        <f t="shared" si="1"/>
        <v>0.10322455910500139</v>
      </c>
      <c r="L27" s="40">
        <f t="shared" si="2"/>
        <v>0.13739203498698771</v>
      </c>
    </row>
    <row r="28" spans="1:12">
      <c r="A28" s="56"/>
      <c r="B28" s="30">
        <v>39</v>
      </c>
      <c r="C28" s="53" t="s">
        <v>32</v>
      </c>
      <c r="D28" s="53"/>
      <c r="E28" s="33">
        <f>RA!D32</f>
        <v>125282.9519</v>
      </c>
      <c r="F28" s="43">
        <f>RA!I32</f>
        <v>30420.844099999998</v>
      </c>
      <c r="G28" s="34">
        <f t="shared" si="0"/>
        <v>94862.107799999998</v>
      </c>
      <c r="H28" s="45">
        <f>RA!J32</f>
        <v>24.281710830282599</v>
      </c>
      <c r="I28" s="38">
        <f>VLOOKUP(B28,RMS!B:D,3,FALSE)</f>
        <v>125282.81461965101</v>
      </c>
      <c r="J28" s="39">
        <f>VLOOKUP(B28,RMS!B:E,4,FALSE)</f>
        <v>94862.136811283606</v>
      </c>
      <c r="K28" s="40">
        <f t="shared" si="1"/>
        <v>0.13728034899395425</v>
      </c>
      <c r="L28" s="40">
        <f t="shared" si="2"/>
        <v>-2.9011283608269878E-2</v>
      </c>
    </row>
    <row r="29" spans="1:12">
      <c r="A29" s="56"/>
      <c r="B29" s="30">
        <v>40</v>
      </c>
      <c r="C29" s="53" t="s">
        <v>33</v>
      </c>
      <c r="D29" s="53"/>
      <c r="E29" s="33">
        <f>RA!D33</f>
        <v>97.436099999999996</v>
      </c>
      <c r="F29" s="43">
        <f>RA!I33</f>
        <v>20.444099999999999</v>
      </c>
      <c r="G29" s="34">
        <f t="shared" si="0"/>
        <v>76.99199999999999</v>
      </c>
      <c r="H29" s="45">
        <f>RA!J33</f>
        <v>20.982059010982599</v>
      </c>
      <c r="I29" s="38">
        <f>VLOOKUP(B29,RMS!B:D,3,FALSE)</f>
        <v>97.436000000000007</v>
      </c>
      <c r="J29" s="39">
        <f>VLOOKUP(B29,RMS!B:E,4,FALSE)</f>
        <v>76.992000000000004</v>
      </c>
      <c r="K29" s="40">
        <f t="shared" si="1"/>
        <v>9.9999999989108801E-5</v>
      </c>
      <c r="L29" s="40">
        <f t="shared" si="2"/>
        <v>0</v>
      </c>
    </row>
    <row r="30" spans="1:12">
      <c r="A30" s="56"/>
      <c r="B30" s="30">
        <v>41</v>
      </c>
      <c r="C30" s="53" t="s">
        <v>57</v>
      </c>
      <c r="D30" s="53"/>
      <c r="E30" s="33">
        <f>RA!D34</f>
        <v>1</v>
      </c>
      <c r="F30" s="43">
        <f>RA!I34</f>
        <v>0</v>
      </c>
      <c r="G30" s="34">
        <f t="shared" si="0"/>
        <v>1</v>
      </c>
      <c r="H30" s="45">
        <f>RA!J34</f>
        <v>0</v>
      </c>
      <c r="I30" s="38">
        <v>0</v>
      </c>
      <c r="J30" s="39">
        <v>0</v>
      </c>
      <c r="K30" s="40">
        <f t="shared" si="1"/>
        <v>1</v>
      </c>
      <c r="L30" s="40">
        <f t="shared" si="2"/>
        <v>1</v>
      </c>
    </row>
    <row r="31" spans="1:12">
      <c r="A31" s="56"/>
      <c r="B31" s="30">
        <v>42</v>
      </c>
      <c r="C31" s="53" t="s">
        <v>34</v>
      </c>
      <c r="D31" s="53"/>
      <c r="E31" s="33">
        <f>RA!D35</f>
        <v>123877.811</v>
      </c>
      <c r="F31" s="43">
        <f>RA!I35</f>
        <v>10700.4504</v>
      </c>
      <c r="G31" s="34">
        <f t="shared" si="0"/>
        <v>113177.3606</v>
      </c>
      <c r="H31" s="45">
        <f>RA!J35</f>
        <v>8.6379072358648603</v>
      </c>
      <c r="I31" s="38">
        <f>VLOOKUP(B31,RMS!B:D,3,FALSE)</f>
        <v>123877.81080000001</v>
      </c>
      <c r="J31" s="39">
        <f>VLOOKUP(B31,RMS!B:E,4,FALSE)</f>
        <v>113177.3363</v>
      </c>
      <c r="K31" s="40">
        <f t="shared" si="1"/>
        <v>1.9999999494757503E-4</v>
      </c>
      <c r="L31" s="40">
        <f t="shared" si="2"/>
        <v>2.4300000004586764E-2</v>
      </c>
    </row>
    <row r="32" spans="1:12">
      <c r="A32" s="56"/>
      <c r="B32" s="30">
        <v>71</v>
      </c>
      <c r="C32" s="53" t="s">
        <v>58</v>
      </c>
      <c r="D32" s="53"/>
      <c r="E32" s="33">
        <f>RA!D36</f>
        <v>0</v>
      </c>
      <c r="F32" s="43">
        <f>RA!I36</f>
        <v>0</v>
      </c>
      <c r="G32" s="34">
        <f t="shared" si="0"/>
        <v>0</v>
      </c>
      <c r="H32" s="45">
        <f>RA!J36</f>
        <v>0</v>
      </c>
      <c r="I32" s="38">
        <v>0</v>
      </c>
      <c r="J32" s="39">
        <v>0</v>
      </c>
      <c r="K32" s="40">
        <f t="shared" si="1"/>
        <v>0</v>
      </c>
      <c r="L32" s="40">
        <f t="shared" si="2"/>
        <v>0</v>
      </c>
    </row>
    <row r="33" spans="1:12">
      <c r="A33" s="56"/>
      <c r="B33" s="30">
        <v>72</v>
      </c>
      <c r="C33" s="53" t="s">
        <v>59</v>
      </c>
      <c r="D33" s="53"/>
      <c r="E33" s="33">
        <f>RA!D37</f>
        <v>0</v>
      </c>
      <c r="F33" s="43">
        <f>RA!I37</f>
        <v>0</v>
      </c>
      <c r="G33" s="34">
        <f t="shared" si="0"/>
        <v>0</v>
      </c>
      <c r="H33" s="45">
        <f>RA!J37</f>
        <v>0</v>
      </c>
      <c r="I33" s="38">
        <v>0</v>
      </c>
      <c r="J33" s="39">
        <v>0</v>
      </c>
      <c r="K33" s="40">
        <f t="shared" si="1"/>
        <v>0</v>
      </c>
      <c r="L33" s="40">
        <f t="shared" si="2"/>
        <v>0</v>
      </c>
    </row>
    <row r="34" spans="1:12">
      <c r="A34" s="56"/>
      <c r="B34" s="30">
        <v>73</v>
      </c>
      <c r="C34" s="53" t="s">
        <v>60</v>
      </c>
      <c r="D34" s="53"/>
      <c r="E34" s="33">
        <f>RA!D38</f>
        <v>0</v>
      </c>
      <c r="F34" s="43">
        <f>RA!I38</f>
        <v>0</v>
      </c>
      <c r="G34" s="34">
        <f t="shared" si="0"/>
        <v>0</v>
      </c>
      <c r="H34" s="45">
        <f>RA!J38</f>
        <v>0</v>
      </c>
      <c r="I34" s="38">
        <v>0</v>
      </c>
      <c r="J34" s="39">
        <v>0</v>
      </c>
      <c r="K34" s="40">
        <f t="shared" si="1"/>
        <v>0</v>
      </c>
      <c r="L34" s="40">
        <f t="shared" si="2"/>
        <v>0</v>
      </c>
    </row>
    <row r="35" spans="1:12">
      <c r="A35" s="56"/>
      <c r="B35" s="30">
        <v>75</v>
      </c>
      <c r="C35" s="53" t="s">
        <v>35</v>
      </c>
      <c r="D35" s="53"/>
      <c r="E35" s="33">
        <f>RA!D39</f>
        <v>321888.8873</v>
      </c>
      <c r="F35" s="43">
        <f>RA!I39</f>
        <v>9068.1543000000001</v>
      </c>
      <c r="G35" s="34">
        <f t="shared" si="0"/>
        <v>312820.73300000001</v>
      </c>
      <c r="H35" s="45">
        <f>RA!J39</f>
        <v>2.8171691095221001</v>
      </c>
      <c r="I35" s="38">
        <f>VLOOKUP(B35,RMS!B:D,3,FALSE)</f>
        <v>321888.88888888899</v>
      </c>
      <c r="J35" s="39">
        <f>VLOOKUP(B35,RMS!B:E,4,FALSE)</f>
        <v>312820.73324786301</v>
      </c>
      <c r="K35" s="40">
        <f t="shared" si="1"/>
        <v>-1.588888990227133E-3</v>
      </c>
      <c r="L35" s="40">
        <f t="shared" si="2"/>
        <v>-2.4786300491541624E-4</v>
      </c>
    </row>
    <row r="36" spans="1:12">
      <c r="A36" s="56"/>
      <c r="B36" s="30">
        <v>76</v>
      </c>
      <c r="C36" s="53" t="s">
        <v>36</v>
      </c>
      <c r="D36" s="53"/>
      <c r="E36" s="33">
        <f>RA!D40</f>
        <v>391626.2488</v>
      </c>
      <c r="F36" s="43">
        <f>RA!I40</f>
        <v>24093.2637</v>
      </c>
      <c r="G36" s="34">
        <f t="shared" si="0"/>
        <v>367532.98509999999</v>
      </c>
      <c r="H36" s="45">
        <f>RA!J40</f>
        <v>6.15210644685469</v>
      </c>
      <c r="I36" s="38">
        <f>VLOOKUP(B36,RMS!B:D,3,FALSE)</f>
        <v>391626.24317777797</v>
      </c>
      <c r="J36" s="39">
        <f>VLOOKUP(B36,RMS!B:E,4,FALSE)</f>
        <v>367532.98620598298</v>
      </c>
      <c r="K36" s="40">
        <f t="shared" si="1"/>
        <v>5.622222030069679E-3</v>
      </c>
      <c r="L36" s="40">
        <f t="shared" si="2"/>
        <v>-1.1059829848818481E-3</v>
      </c>
    </row>
    <row r="37" spans="1:12">
      <c r="A37" s="56"/>
      <c r="B37" s="30">
        <v>77</v>
      </c>
      <c r="C37" s="53" t="s">
        <v>61</v>
      </c>
      <c r="D37" s="53"/>
      <c r="E37" s="33">
        <f>RA!D41</f>
        <v>0</v>
      </c>
      <c r="F37" s="43">
        <f>RA!I41</f>
        <v>0</v>
      </c>
      <c r="G37" s="34">
        <f t="shared" si="0"/>
        <v>0</v>
      </c>
      <c r="H37" s="45">
        <f>RA!J41</f>
        <v>0</v>
      </c>
      <c r="I37" s="38">
        <v>0</v>
      </c>
      <c r="J37" s="39">
        <v>0</v>
      </c>
      <c r="K37" s="40">
        <f t="shared" si="1"/>
        <v>0</v>
      </c>
      <c r="L37" s="40">
        <f t="shared" si="2"/>
        <v>0</v>
      </c>
    </row>
    <row r="38" spans="1:12">
      <c r="A38" s="56"/>
      <c r="B38" s="30">
        <v>78</v>
      </c>
      <c r="C38" s="53" t="s">
        <v>62</v>
      </c>
      <c r="D38" s="53"/>
      <c r="E38" s="33">
        <f>RA!D42</f>
        <v>0</v>
      </c>
      <c r="F38" s="43">
        <f>RA!I42</f>
        <v>0</v>
      </c>
      <c r="G38" s="34">
        <f t="shared" si="0"/>
        <v>0</v>
      </c>
      <c r="H38" s="45">
        <f>RA!J42</f>
        <v>0</v>
      </c>
      <c r="I38" s="38">
        <v>0</v>
      </c>
      <c r="J38" s="39">
        <v>0</v>
      </c>
      <c r="K38" s="40">
        <f t="shared" si="1"/>
        <v>0</v>
      </c>
      <c r="L38" s="40">
        <f t="shared" si="2"/>
        <v>0</v>
      </c>
    </row>
    <row r="39" spans="1:12">
      <c r="A39" s="56"/>
      <c r="B39" s="30">
        <v>99</v>
      </c>
      <c r="C39" s="53" t="s">
        <v>37</v>
      </c>
      <c r="D39" s="53"/>
      <c r="E39" s="33">
        <f>RA!D43</f>
        <v>57924.1014</v>
      </c>
      <c r="F39" s="43">
        <f>RA!I43</f>
        <v>9880.2314000000006</v>
      </c>
      <c r="G39" s="34">
        <f t="shared" si="0"/>
        <v>48043.869999999995</v>
      </c>
      <c r="H39" s="45">
        <f>RA!J43</f>
        <v>17.057202720800401</v>
      </c>
      <c r="I39" s="38">
        <f>VLOOKUP(B39,RMS!B:D,3,FALSE)</f>
        <v>57924.101429543902</v>
      </c>
      <c r="J39" s="39">
        <f>VLOOKUP(B39,RMS!B:E,4,FALSE)</f>
        <v>48043.870009832797</v>
      </c>
      <c r="K39" s="40">
        <f t="shared" si="1"/>
        <v>-2.954390220111236E-5</v>
      </c>
      <c r="L39" s="40">
        <f t="shared" si="2"/>
        <v>-9.8328018793836236E-6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10.5" style="1" bestFit="1" customWidth="1"/>
    <col min="18" max="18" width="18.875" style="1" bestFit="1" customWidth="1"/>
    <col min="19" max="19" width="7.5" style="1" customWidth="1"/>
    <col min="20" max="20" width="13.875" style="1" bestFit="1" customWidth="1"/>
    <col min="21" max="21" width="23.875" style="1" bestFit="1" customWidth="1"/>
    <col min="22" max="22" width="36" style="1" bestFit="1" customWidth="1"/>
    <col min="23" max="16384" width="9" style="1"/>
  </cols>
  <sheetData>
    <row r="1" spans="1:23" ht="12.75">
      <c r="A1" s="59"/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46" t="s">
        <v>42</v>
      </c>
      <c r="W1" s="61"/>
    </row>
    <row r="2" spans="1:23" ht="12.7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46"/>
      <c r="W2" s="61"/>
    </row>
    <row r="3" spans="1:23" ht="23.25" thickBo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13" t="s">
        <v>43</v>
      </c>
      <c r="W3" s="61"/>
    </row>
    <row r="4" spans="1:23" ht="12.75" thickTop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W4" s="61"/>
    </row>
    <row r="5" spans="1:23" ht="12.75" thickTop="1" thickBot="1">
      <c r="A5" s="2"/>
      <c r="B5" s="3"/>
      <c r="C5" s="4"/>
      <c r="D5" s="5" t="s">
        <v>0</v>
      </c>
      <c r="E5" s="5" t="s">
        <v>1</v>
      </c>
      <c r="F5" s="5" t="s">
        <v>2</v>
      </c>
      <c r="G5" s="5" t="s">
        <v>44</v>
      </c>
      <c r="H5" s="5" t="s">
        <v>45</v>
      </c>
      <c r="I5" s="5" t="s">
        <v>3</v>
      </c>
      <c r="J5" s="5" t="s">
        <v>4</v>
      </c>
      <c r="K5" s="5" t="s">
        <v>46</v>
      </c>
      <c r="L5" s="5" t="s">
        <v>47</v>
      </c>
      <c r="M5" s="5" t="s">
        <v>48</v>
      </c>
      <c r="N5" s="5" t="s">
        <v>49</v>
      </c>
      <c r="O5" s="5" t="s">
        <v>50</v>
      </c>
      <c r="P5" s="5" t="s">
        <v>51</v>
      </c>
      <c r="Q5" s="5" t="s">
        <v>52</v>
      </c>
      <c r="R5" s="5" t="s">
        <v>53</v>
      </c>
      <c r="S5" s="5" t="s">
        <v>54</v>
      </c>
      <c r="T5" s="5" t="s">
        <v>55</v>
      </c>
      <c r="U5" s="14" t="s">
        <v>56</v>
      </c>
    </row>
    <row r="6" spans="1:23" ht="12" thickBot="1">
      <c r="A6" s="6" t="s">
        <v>5</v>
      </c>
      <c r="B6" s="62" t="s">
        <v>6</v>
      </c>
      <c r="C6" s="63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15"/>
    </row>
    <row r="7" spans="1:23" ht="12" thickBot="1">
      <c r="A7" s="64" t="s">
        <v>7</v>
      </c>
      <c r="B7" s="65"/>
      <c r="C7" s="66"/>
      <c r="D7" s="7">
        <v>14189141.4133</v>
      </c>
      <c r="E7" s="7">
        <v>17602326</v>
      </c>
      <c r="F7" s="47">
        <v>80.609468392415906</v>
      </c>
      <c r="G7" s="16"/>
      <c r="H7" s="16"/>
      <c r="I7" s="7">
        <v>1495065.6078999999</v>
      </c>
      <c r="J7" s="47">
        <v>10.536688333366101</v>
      </c>
      <c r="K7" s="16"/>
      <c r="L7" s="16"/>
      <c r="M7" s="16"/>
      <c r="N7" s="7">
        <v>137282379.37130001</v>
      </c>
      <c r="O7" s="7">
        <v>995195352.10380006</v>
      </c>
      <c r="P7" s="7">
        <v>1519059</v>
      </c>
      <c r="Q7" s="7">
        <v>1539795</v>
      </c>
      <c r="R7" s="7">
        <v>-1.3466727713754101</v>
      </c>
      <c r="S7" s="7">
        <v>10.706807501157</v>
      </c>
      <c r="T7" s="7">
        <v>10.6484803342003</v>
      </c>
      <c r="U7" s="48">
        <v>0.54775108866282896</v>
      </c>
    </row>
    <row r="8" spans="1:23" ht="12" thickBot="1">
      <c r="A8" s="67">
        <v>41464</v>
      </c>
      <c r="B8" s="57" t="s">
        <v>8</v>
      </c>
      <c r="C8" s="58"/>
      <c r="D8" s="8">
        <v>511629.73379999999</v>
      </c>
      <c r="E8" s="8">
        <v>535078</v>
      </c>
      <c r="F8" s="49">
        <v>95.617785406987394</v>
      </c>
      <c r="G8" s="9"/>
      <c r="H8" s="9"/>
      <c r="I8" s="8">
        <v>85341.155599999998</v>
      </c>
      <c r="J8" s="49">
        <v>16.6802572176856</v>
      </c>
      <c r="K8" s="9"/>
      <c r="L8" s="9"/>
      <c r="M8" s="9"/>
      <c r="N8" s="8">
        <v>4977225.8545000004</v>
      </c>
      <c r="O8" s="8">
        <v>30442996.098900001</v>
      </c>
      <c r="P8" s="8">
        <v>45469</v>
      </c>
      <c r="Q8" s="8">
        <v>48294</v>
      </c>
      <c r="R8" s="8">
        <v>-5.8495879405309203</v>
      </c>
      <c r="S8" s="8">
        <v>13.2422340495722</v>
      </c>
      <c r="T8" s="8">
        <v>12.9155942767217</v>
      </c>
      <c r="U8" s="50">
        <v>2.5290340177316102</v>
      </c>
    </row>
    <row r="9" spans="1:23" ht="12" thickBot="1">
      <c r="A9" s="68"/>
      <c r="B9" s="57" t="s">
        <v>9</v>
      </c>
      <c r="C9" s="58"/>
      <c r="D9" s="8">
        <v>107716.75169999999</v>
      </c>
      <c r="E9" s="8">
        <v>120173</v>
      </c>
      <c r="F9" s="49">
        <v>89.634736338445407</v>
      </c>
      <c r="G9" s="9"/>
      <c r="H9" s="9"/>
      <c r="I9" s="8">
        <v>21666.948799999998</v>
      </c>
      <c r="J9" s="49">
        <v>20.1147439539806</v>
      </c>
      <c r="K9" s="9"/>
      <c r="L9" s="9"/>
      <c r="M9" s="9"/>
      <c r="N9" s="8">
        <v>999231.12479999999</v>
      </c>
      <c r="O9" s="8">
        <v>6082206.3460999997</v>
      </c>
      <c r="P9" s="8">
        <v>9527</v>
      </c>
      <c r="Q9" s="8">
        <v>9886</v>
      </c>
      <c r="R9" s="8">
        <v>-3.6313979364758202</v>
      </c>
      <c r="S9" s="8">
        <v>12.9678923165739</v>
      </c>
      <c r="T9" s="8">
        <v>12.8968854946389</v>
      </c>
      <c r="U9" s="50">
        <v>0.55057340754542905</v>
      </c>
    </row>
    <row r="10" spans="1:23" ht="12" thickBot="1">
      <c r="A10" s="68"/>
      <c r="B10" s="57" t="s">
        <v>10</v>
      </c>
      <c r="C10" s="58"/>
      <c r="D10" s="8">
        <v>154481.72270000001</v>
      </c>
      <c r="E10" s="8">
        <v>163387</v>
      </c>
      <c r="F10" s="49">
        <v>94.549580260363399</v>
      </c>
      <c r="G10" s="9"/>
      <c r="H10" s="9"/>
      <c r="I10" s="8">
        <v>32852.0602</v>
      </c>
      <c r="J10" s="49">
        <v>21.2659851442736</v>
      </c>
      <c r="K10" s="9"/>
      <c r="L10" s="9"/>
      <c r="M10" s="9"/>
      <c r="N10" s="8">
        <v>1478929.1725000001</v>
      </c>
      <c r="O10" s="8">
        <v>9890233.3350000009</v>
      </c>
      <c r="P10" s="8">
        <v>93970</v>
      </c>
      <c r="Q10" s="8">
        <v>94986</v>
      </c>
      <c r="R10" s="8">
        <v>-1.06963131408839</v>
      </c>
      <c r="S10" s="8">
        <v>1.93201670745983</v>
      </c>
      <c r="T10" s="8">
        <v>1.9106408312804</v>
      </c>
      <c r="U10" s="50">
        <v>1.1187804546762199</v>
      </c>
    </row>
    <row r="11" spans="1:23" ht="12" thickBot="1">
      <c r="A11" s="68"/>
      <c r="B11" s="57" t="s">
        <v>11</v>
      </c>
      <c r="C11" s="58"/>
      <c r="D11" s="8">
        <v>44346.5245</v>
      </c>
      <c r="E11" s="8">
        <v>56699</v>
      </c>
      <c r="F11" s="49">
        <v>78.213944690382604</v>
      </c>
      <c r="G11" s="9"/>
      <c r="H11" s="9"/>
      <c r="I11" s="8">
        <v>10069.6471</v>
      </c>
      <c r="J11" s="49">
        <v>22.7067334216913</v>
      </c>
      <c r="K11" s="9"/>
      <c r="L11" s="9"/>
      <c r="M11" s="9"/>
      <c r="N11" s="8">
        <v>470715.25650000002</v>
      </c>
      <c r="O11" s="8">
        <v>3689535.5641999999</v>
      </c>
      <c r="P11" s="8">
        <v>2927</v>
      </c>
      <c r="Q11" s="8">
        <v>3060</v>
      </c>
      <c r="R11" s="8">
        <v>-4.3464052287581696</v>
      </c>
      <c r="S11" s="8">
        <v>17.971438332763899</v>
      </c>
      <c r="T11" s="8">
        <v>18.369934640522899</v>
      </c>
      <c r="U11" s="50">
        <v>-2.1692853870034599</v>
      </c>
    </row>
    <row r="12" spans="1:23" ht="12" thickBot="1">
      <c r="A12" s="68"/>
      <c r="B12" s="57" t="s">
        <v>12</v>
      </c>
      <c r="C12" s="58"/>
      <c r="D12" s="8">
        <v>167750.47039999999</v>
      </c>
      <c r="E12" s="8">
        <v>244829</v>
      </c>
      <c r="F12" s="49">
        <v>68.517402105142807</v>
      </c>
      <c r="G12" s="9"/>
      <c r="H12" s="9"/>
      <c r="I12" s="8">
        <v>-8235.8158999999996</v>
      </c>
      <c r="J12" s="49">
        <v>-4.9095635203655403</v>
      </c>
      <c r="K12" s="9"/>
      <c r="L12" s="9"/>
      <c r="M12" s="9"/>
      <c r="N12" s="8">
        <v>1693042.7727999999</v>
      </c>
      <c r="O12" s="8">
        <v>14734433.5536</v>
      </c>
      <c r="P12" s="8">
        <v>3067</v>
      </c>
      <c r="Q12" s="8">
        <v>3192</v>
      </c>
      <c r="R12" s="8">
        <v>-3.9160401002506302</v>
      </c>
      <c r="S12" s="8">
        <v>64.851379197913303</v>
      </c>
      <c r="T12" s="8">
        <v>62.7005701754386</v>
      </c>
      <c r="U12" s="50">
        <v>3.4302862261963898</v>
      </c>
    </row>
    <row r="13" spans="1:23" ht="12" thickBot="1">
      <c r="A13" s="68"/>
      <c r="B13" s="57" t="s">
        <v>13</v>
      </c>
      <c r="C13" s="58"/>
      <c r="D13" s="8">
        <v>266167.22509999998</v>
      </c>
      <c r="E13" s="8">
        <v>348851</v>
      </c>
      <c r="F13" s="49">
        <v>76.298254870990803</v>
      </c>
      <c r="G13" s="9"/>
      <c r="H13" s="9"/>
      <c r="I13" s="8">
        <v>53454.286699999997</v>
      </c>
      <c r="J13" s="49">
        <v>20.082971026923801</v>
      </c>
      <c r="K13" s="9"/>
      <c r="L13" s="9"/>
      <c r="M13" s="9"/>
      <c r="N13" s="8">
        <v>2664406.6157999998</v>
      </c>
      <c r="O13" s="8">
        <v>17394723.888099998</v>
      </c>
      <c r="P13" s="8">
        <v>16194</v>
      </c>
      <c r="Q13" s="8">
        <v>17438</v>
      </c>
      <c r="R13" s="8">
        <v>-7.13384562449823</v>
      </c>
      <c r="S13" s="8">
        <v>19.337888106706199</v>
      </c>
      <c r="T13" s="8">
        <v>19.089205757540999</v>
      </c>
      <c r="U13" s="50">
        <v>1.30273806214776</v>
      </c>
    </row>
    <row r="14" spans="1:23" ht="12" thickBot="1">
      <c r="A14" s="68"/>
      <c r="B14" s="57" t="s">
        <v>14</v>
      </c>
      <c r="C14" s="58"/>
      <c r="D14" s="8">
        <v>145488.2697</v>
      </c>
      <c r="E14" s="8">
        <v>162876</v>
      </c>
      <c r="F14" s="49">
        <v>89.324559603624905</v>
      </c>
      <c r="G14" s="9"/>
      <c r="H14" s="9"/>
      <c r="I14" s="8">
        <v>17366.721000000001</v>
      </c>
      <c r="J14" s="49">
        <v>11.9368530781283</v>
      </c>
      <c r="K14" s="9"/>
      <c r="L14" s="9"/>
      <c r="M14" s="9"/>
      <c r="N14" s="8">
        <v>1414887.3322999999</v>
      </c>
      <c r="O14" s="8">
        <v>10040610.954600001</v>
      </c>
      <c r="P14" s="8">
        <v>3353</v>
      </c>
      <c r="Q14" s="8">
        <v>3500</v>
      </c>
      <c r="R14" s="8">
        <v>-4.2</v>
      </c>
      <c r="S14" s="8">
        <v>51.085010438413399</v>
      </c>
      <c r="T14" s="8">
        <v>51.237394285714302</v>
      </c>
      <c r="U14" s="50">
        <v>-0.29740748807636203</v>
      </c>
    </row>
    <row r="15" spans="1:23" ht="12" thickBot="1">
      <c r="A15" s="68"/>
      <c r="B15" s="57" t="s">
        <v>15</v>
      </c>
      <c r="C15" s="58"/>
      <c r="D15" s="8">
        <v>93886.952399999995</v>
      </c>
      <c r="E15" s="8">
        <v>115861</v>
      </c>
      <c r="F15" s="49">
        <v>81.034129172025104</v>
      </c>
      <c r="G15" s="9"/>
      <c r="H15" s="9"/>
      <c r="I15" s="8">
        <v>13927.4548</v>
      </c>
      <c r="J15" s="49">
        <v>14.8342814885106</v>
      </c>
      <c r="K15" s="9"/>
      <c r="L15" s="9"/>
      <c r="M15" s="9"/>
      <c r="N15" s="8">
        <v>952467.13410000002</v>
      </c>
      <c r="O15" s="8">
        <v>6460118.9437999995</v>
      </c>
      <c r="P15" s="8">
        <v>5177</v>
      </c>
      <c r="Q15" s="8">
        <v>5484</v>
      </c>
      <c r="R15" s="8">
        <v>-5.5981035740335496</v>
      </c>
      <c r="S15" s="8">
        <v>21.359184856094299</v>
      </c>
      <c r="T15" s="8">
        <v>21.5582968636032</v>
      </c>
      <c r="U15" s="50">
        <v>-0.92359804101734799</v>
      </c>
    </row>
    <row r="16" spans="1:23" ht="12" thickBot="1">
      <c r="A16" s="68"/>
      <c r="B16" s="57" t="s">
        <v>16</v>
      </c>
      <c r="C16" s="58"/>
      <c r="D16" s="8">
        <v>923016.42550000001</v>
      </c>
      <c r="E16" s="8">
        <v>909143</v>
      </c>
      <c r="F16" s="49">
        <v>101.525989365809</v>
      </c>
      <c r="G16" s="9"/>
      <c r="H16" s="9"/>
      <c r="I16" s="8">
        <v>5038.6849000000002</v>
      </c>
      <c r="J16" s="49">
        <v>0.54589330815760195</v>
      </c>
      <c r="K16" s="9"/>
      <c r="L16" s="9"/>
      <c r="M16" s="9"/>
      <c r="N16" s="8">
        <v>7561123.1924999999</v>
      </c>
      <c r="O16" s="8">
        <v>54257118.602799997</v>
      </c>
      <c r="P16" s="8">
        <v>98952</v>
      </c>
      <c r="Q16" s="8">
        <v>101113</v>
      </c>
      <c r="R16" s="8">
        <v>-2.1372128212989399</v>
      </c>
      <c r="S16" s="8">
        <v>10.868184372220901</v>
      </c>
      <c r="T16" s="8">
        <v>9.0302380504979602</v>
      </c>
      <c r="U16" s="50">
        <v>20.353243308149199</v>
      </c>
    </row>
    <row r="17" spans="1:21" ht="12" thickBot="1">
      <c r="A17" s="68"/>
      <c r="B17" s="57" t="s">
        <v>17</v>
      </c>
      <c r="C17" s="58"/>
      <c r="D17" s="8">
        <v>371215.68170000002</v>
      </c>
      <c r="E17" s="8">
        <v>497708</v>
      </c>
      <c r="F17" s="49">
        <v>74.585034136481596</v>
      </c>
      <c r="G17" s="9"/>
      <c r="H17" s="9"/>
      <c r="I17" s="8">
        <v>51907.145100000002</v>
      </c>
      <c r="J17" s="49">
        <v>13.983015173898</v>
      </c>
      <c r="K17" s="9"/>
      <c r="L17" s="9"/>
      <c r="M17" s="9"/>
      <c r="N17" s="8">
        <v>3580919.3047000002</v>
      </c>
      <c r="O17" s="8">
        <v>40432588.420500003</v>
      </c>
      <c r="P17" s="8">
        <v>12227</v>
      </c>
      <c r="Q17" s="8">
        <v>13287</v>
      </c>
      <c r="R17" s="8">
        <v>-7.9777225859863004</v>
      </c>
      <c r="S17" s="8">
        <v>35.607268340557802</v>
      </c>
      <c r="T17" s="8">
        <v>35.406786332505497</v>
      </c>
      <c r="U17" s="50">
        <v>0.56622480834489497</v>
      </c>
    </row>
    <row r="18" spans="1:21" ht="12" thickBot="1">
      <c r="A18" s="68"/>
      <c r="B18" s="57" t="s">
        <v>18</v>
      </c>
      <c r="C18" s="58"/>
      <c r="D18" s="8">
        <v>1503385.6813999999</v>
      </c>
      <c r="E18" s="8">
        <v>1644186</v>
      </c>
      <c r="F18" s="49">
        <v>91.436472601031795</v>
      </c>
      <c r="G18" s="9"/>
      <c r="H18" s="9"/>
      <c r="I18" s="8">
        <v>183583.4566</v>
      </c>
      <c r="J18" s="49">
        <v>12.211334647609601</v>
      </c>
      <c r="K18" s="9"/>
      <c r="L18" s="9"/>
      <c r="M18" s="9"/>
      <c r="N18" s="8">
        <v>14273469.659600001</v>
      </c>
      <c r="O18" s="8">
        <v>94767642.913200006</v>
      </c>
      <c r="P18" s="8">
        <v>226959</v>
      </c>
      <c r="Q18" s="8">
        <v>232588</v>
      </c>
      <c r="R18" s="8">
        <v>-2.4201592515521</v>
      </c>
      <c r="S18" s="8">
        <v>7.7593935671200498</v>
      </c>
      <c r="T18" s="8">
        <v>7.7387773655562597</v>
      </c>
      <c r="U18" s="50">
        <v>0.26640127490356003</v>
      </c>
    </row>
    <row r="19" spans="1:21" ht="12" thickBot="1">
      <c r="A19" s="68"/>
      <c r="B19" s="57" t="s">
        <v>19</v>
      </c>
      <c r="C19" s="58"/>
      <c r="D19" s="8">
        <v>402461.65159999998</v>
      </c>
      <c r="E19" s="8">
        <v>1138940</v>
      </c>
      <c r="F19" s="49">
        <v>35.336510404411101</v>
      </c>
      <c r="G19" s="9"/>
      <c r="H19" s="9"/>
      <c r="I19" s="8">
        <v>53069.7189</v>
      </c>
      <c r="J19" s="49">
        <v>13.1862796589488</v>
      </c>
      <c r="K19" s="9"/>
      <c r="L19" s="9"/>
      <c r="M19" s="9"/>
      <c r="N19" s="8">
        <v>3765375.7656</v>
      </c>
      <c r="O19" s="8">
        <v>35821399.322800003</v>
      </c>
      <c r="P19" s="8">
        <v>12218</v>
      </c>
      <c r="Q19" s="8">
        <v>12716</v>
      </c>
      <c r="R19" s="8">
        <v>-3.91632588864422</v>
      </c>
      <c r="S19" s="8">
        <v>38.742527418562801</v>
      </c>
      <c r="T19" s="8">
        <v>36.038881723812501</v>
      </c>
      <c r="U19" s="50">
        <v>7.50202438430225</v>
      </c>
    </row>
    <row r="20" spans="1:21" ht="12" thickBot="1">
      <c r="A20" s="68"/>
      <c r="B20" s="57" t="s">
        <v>20</v>
      </c>
      <c r="C20" s="58"/>
      <c r="D20" s="8">
        <v>667513.99979999999</v>
      </c>
      <c r="E20" s="8">
        <v>748732</v>
      </c>
      <c r="F20" s="49">
        <v>89.152593958853103</v>
      </c>
      <c r="G20" s="9"/>
      <c r="H20" s="9"/>
      <c r="I20" s="8">
        <v>43265.615299999998</v>
      </c>
      <c r="J20" s="49">
        <v>6.4816041780341997</v>
      </c>
      <c r="K20" s="9"/>
      <c r="L20" s="9"/>
      <c r="M20" s="9"/>
      <c r="N20" s="8">
        <v>7705386.2493000003</v>
      </c>
      <c r="O20" s="8">
        <v>58222517.114699997</v>
      </c>
      <c r="P20" s="8">
        <v>50837</v>
      </c>
      <c r="Q20" s="8">
        <v>51020</v>
      </c>
      <c r="R20" s="8">
        <v>-0.35868286946295602</v>
      </c>
      <c r="S20" s="8">
        <v>15.164677105258001</v>
      </c>
      <c r="T20" s="8">
        <v>16.377741081928701</v>
      </c>
      <c r="U20" s="50">
        <v>-7.4067844313962103</v>
      </c>
    </row>
    <row r="21" spans="1:21" ht="12" thickBot="1">
      <c r="A21" s="68"/>
      <c r="B21" s="57" t="s">
        <v>21</v>
      </c>
      <c r="C21" s="58"/>
      <c r="D21" s="8">
        <v>310644.66769999999</v>
      </c>
      <c r="E21" s="8">
        <v>350108</v>
      </c>
      <c r="F21" s="49">
        <v>88.728240342979902</v>
      </c>
      <c r="G21" s="9"/>
      <c r="H21" s="9"/>
      <c r="I21" s="8">
        <v>32067.706900000001</v>
      </c>
      <c r="J21" s="49">
        <v>10.3229542413935</v>
      </c>
      <c r="K21" s="9"/>
      <c r="L21" s="9"/>
      <c r="M21" s="9"/>
      <c r="N21" s="8">
        <v>3018428.3114</v>
      </c>
      <c r="O21" s="8">
        <v>19899829.449099999</v>
      </c>
      <c r="P21" s="8">
        <v>44592</v>
      </c>
      <c r="Q21" s="8">
        <v>46797</v>
      </c>
      <c r="R21" s="8">
        <v>-4.7118405025963197</v>
      </c>
      <c r="S21" s="8">
        <v>8.0088583153928994</v>
      </c>
      <c r="T21" s="8">
        <v>8.1654958651195599</v>
      </c>
      <c r="U21" s="50">
        <v>-1.91828582506264</v>
      </c>
    </row>
    <row r="22" spans="1:21" ht="12" thickBot="1">
      <c r="A22" s="68"/>
      <c r="B22" s="57" t="s">
        <v>22</v>
      </c>
      <c r="C22" s="58"/>
      <c r="D22" s="8">
        <v>1090374.9099000001</v>
      </c>
      <c r="E22" s="8">
        <v>1014832</v>
      </c>
      <c r="F22" s="49">
        <v>107.44388331270601</v>
      </c>
      <c r="G22" s="9"/>
      <c r="H22" s="9"/>
      <c r="I22" s="8">
        <v>123326.6122</v>
      </c>
      <c r="J22" s="49">
        <v>11.3104778072443</v>
      </c>
      <c r="K22" s="9"/>
      <c r="L22" s="9"/>
      <c r="M22" s="9"/>
      <c r="N22" s="8">
        <v>10020567.7037</v>
      </c>
      <c r="O22" s="8">
        <v>75767227.334800005</v>
      </c>
      <c r="P22" s="8">
        <v>122612</v>
      </c>
      <c r="Q22" s="8">
        <v>122881</v>
      </c>
      <c r="R22" s="8">
        <v>-0.21891097891455499</v>
      </c>
      <c r="S22" s="8">
        <v>10.3872223779075</v>
      </c>
      <c r="T22" s="8">
        <v>10.3944170376218</v>
      </c>
      <c r="U22" s="50">
        <v>-6.9216577400877E-2</v>
      </c>
    </row>
    <row r="23" spans="1:21" ht="12" thickBot="1">
      <c r="A23" s="68"/>
      <c r="B23" s="57" t="s">
        <v>23</v>
      </c>
      <c r="C23" s="58"/>
      <c r="D23" s="8">
        <v>2235531.8158</v>
      </c>
      <c r="E23" s="8">
        <v>2318652</v>
      </c>
      <c r="F23" s="49">
        <v>96.415150518490904</v>
      </c>
      <c r="G23" s="9"/>
      <c r="H23" s="9"/>
      <c r="I23" s="8">
        <v>189751.57800000001</v>
      </c>
      <c r="J23" s="49">
        <v>8.4879837834961105</v>
      </c>
      <c r="K23" s="9"/>
      <c r="L23" s="9"/>
      <c r="M23" s="9"/>
      <c r="N23" s="8">
        <v>21418610.1296</v>
      </c>
      <c r="O23" s="8">
        <v>151263902.08230001</v>
      </c>
      <c r="P23" s="8">
        <v>163697</v>
      </c>
      <c r="Q23" s="8">
        <v>168950</v>
      </c>
      <c r="R23" s="8">
        <v>-3.10920390648121</v>
      </c>
      <c r="S23" s="8">
        <v>15.988029774522399</v>
      </c>
      <c r="T23" s="8">
        <v>15.356716543356001</v>
      </c>
      <c r="U23" s="50">
        <v>4.1109909750828297</v>
      </c>
    </row>
    <row r="24" spans="1:21" ht="12" thickBot="1">
      <c r="A24" s="68"/>
      <c r="B24" s="57" t="s">
        <v>24</v>
      </c>
      <c r="C24" s="58"/>
      <c r="D24" s="8">
        <v>276669.37280000001</v>
      </c>
      <c r="E24" s="8">
        <v>348771</v>
      </c>
      <c r="F24" s="49">
        <v>79.326943123138093</v>
      </c>
      <c r="G24" s="9"/>
      <c r="H24" s="9"/>
      <c r="I24" s="8">
        <v>47469.321000000004</v>
      </c>
      <c r="J24" s="49">
        <v>17.157418083393999</v>
      </c>
      <c r="K24" s="9"/>
      <c r="L24" s="9"/>
      <c r="M24" s="9"/>
      <c r="N24" s="8">
        <v>2616314.6205000002</v>
      </c>
      <c r="O24" s="8">
        <v>16391279.778100001</v>
      </c>
      <c r="P24" s="8">
        <v>41886</v>
      </c>
      <c r="Q24" s="8">
        <v>41354</v>
      </c>
      <c r="R24" s="8">
        <v>1.28645354741983</v>
      </c>
      <c r="S24" s="8">
        <v>7.68473954304541</v>
      </c>
      <c r="T24" s="8">
        <v>7.6168762731537498</v>
      </c>
      <c r="U24" s="50">
        <v>0.89095933106926295</v>
      </c>
    </row>
    <row r="25" spans="1:21" ht="12" thickBot="1">
      <c r="A25" s="68"/>
      <c r="B25" s="57" t="s">
        <v>25</v>
      </c>
      <c r="C25" s="58"/>
      <c r="D25" s="8">
        <v>178407.54920000001</v>
      </c>
      <c r="E25" s="8">
        <v>222004</v>
      </c>
      <c r="F25" s="49">
        <v>80.362312931298604</v>
      </c>
      <c r="G25" s="9"/>
      <c r="H25" s="9"/>
      <c r="I25" s="8">
        <v>19412.188300000002</v>
      </c>
      <c r="J25" s="49">
        <v>10.880811034648801</v>
      </c>
      <c r="K25" s="9"/>
      <c r="L25" s="9"/>
      <c r="M25" s="9"/>
      <c r="N25" s="8">
        <v>1797507.4933</v>
      </c>
      <c r="O25" s="8">
        <v>12556968.0277</v>
      </c>
      <c r="P25" s="8">
        <v>18083</v>
      </c>
      <c r="Q25" s="8">
        <v>17806</v>
      </c>
      <c r="R25" s="8">
        <v>1.55565539705718</v>
      </c>
      <c r="S25" s="8">
        <v>11.0736251230437</v>
      </c>
      <c r="T25" s="8">
        <v>11.0414174997192</v>
      </c>
      <c r="U25" s="50">
        <v>0.29169826542076999</v>
      </c>
    </row>
    <row r="26" spans="1:21" ht="12" thickBot="1">
      <c r="A26" s="68"/>
      <c r="B26" s="57" t="s">
        <v>26</v>
      </c>
      <c r="C26" s="58"/>
      <c r="D26" s="8">
        <v>525725.69339999999</v>
      </c>
      <c r="E26" s="8">
        <v>600023</v>
      </c>
      <c r="F26" s="49">
        <v>87.617590225708</v>
      </c>
      <c r="G26" s="9"/>
      <c r="H26" s="9"/>
      <c r="I26" s="8">
        <v>116349.1666</v>
      </c>
      <c r="J26" s="49">
        <v>22.131154718260198</v>
      </c>
      <c r="K26" s="9"/>
      <c r="L26" s="9"/>
      <c r="M26" s="9"/>
      <c r="N26" s="8">
        <v>5044396.3438999997</v>
      </c>
      <c r="O26" s="8">
        <v>34197854.215499997</v>
      </c>
      <c r="P26" s="8">
        <v>66882</v>
      </c>
      <c r="Q26" s="8">
        <v>67180</v>
      </c>
      <c r="R26" s="8">
        <v>-0.44358440011907901</v>
      </c>
      <c r="S26" s="8">
        <v>8.9630079961723599</v>
      </c>
      <c r="T26" s="8">
        <v>9.0354478818100592</v>
      </c>
      <c r="U26" s="50">
        <v>-0.801729881963409</v>
      </c>
    </row>
    <row r="27" spans="1:21" ht="12" thickBot="1">
      <c r="A27" s="68"/>
      <c r="B27" s="57" t="s">
        <v>27</v>
      </c>
      <c r="C27" s="58"/>
      <c r="D27" s="8">
        <v>218861.65349999999</v>
      </c>
      <c r="E27" s="8">
        <v>231629</v>
      </c>
      <c r="F27" s="49">
        <v>94.488018987259807</v>
      </c>
      <c r="G27" s="9"/>
      <c r="H27" s="9"/>
      <c r="I27" s="8">
        <v>61208.845000000001</v>
      </c>
      <c r="J27" s="49">
        <v>27.966911526600502</v>
      </c>
      <c r="K27" s="9"/>
      <c r="L27" s="9"/>
      <c r="M27" s="9"/>
      <c r="N27" s="8">
        <v>2026296.8333000001</v>
      </c>
      <c r="O27" s="8">
        <v>14414311.028000001</v>
      </c>
      <c r="P27" s="8">
        <v>47050</v>
      </c>
      <c r="Q27" s="8">
        <v>46341</v>
      </c>
      <c r="R27" s="8">
        <v>1.5299626680477201</v>
      </c>
      <c r="S27" s="8">
        <v>5.4319580106269898</v>
      </c>
      <c r="T27" s="8">
        <v>5.49254604777627</v>
      </c>
      <c r="U27" s="50">
        <v>-1.1030956613245799</v>
      </c>
    </row>
    <row r="28" spans="1:21" ht="12" thickBot="1">
      <c r="A28" s="68"/>
      <c r="B28" s="57" t="s">
        <v>28</v>
      </c>
      <c r="C28" s="58"/>
      <c r="D28" s="8">
        <v>760611.56960000005</v>
      </c>
      <c r="E28" s="8">
        <v>696645</v>
      </c>
      <c r="F28" s="49">
        <v>109.18208981619</v>
      </c>
      <c r="G28" s="9"/>
      <c r="H28" s="9"/>
      <c r="I28" s="8">
        <v>36462.491399999999</v>
      </c>
      <c r="J28" s="49">
        <v>4.7938386500188699</v>
      </c>
      <c r="K28" s="9"/>
      <c r="L28" s="9"/>
      <c r="M28" s="9"/>
      <c r="N28" s="8">
        <v>7179152.2543000001</v>
      </c>
      <c r="O28" s="8">
        <v>48958475.649999999</v>
      </c>
      <c r="P28" s="8">
        <v>60648</v>
      </c>
      <c r="Q28" s="8">
        <v>59209</v>
      </c>
      <c r="R28" s="8">
        <v>2.43037376074584</v>
      </c>
      <c r="S28" s="8">
        <v>12.5548764790265</v>
      </c>
      <c r="T28" s="8">
        <v>12.5850395818203</v>
      </c>
      <c r="U28" s="50">
        <v>-0.23967427831843599</v>
      </c>
    </row>
    <row r="29" spans="1:21" ht="12" thickBot="1">
      <c r="A29" s="68"/>
      <c r="B29" s="57" t="s">
        <v>29</v>
      </c>
      <c r="C29" s="58"/>
      <c r="D29" s="8">
        <v>495897.7317</v>
      </c>
      <c r="E29" s="8">
        <v>515852</v>
      </c>
      <c r="F29" s="49">
        <v>96.131784252072293</v>
      </c>
      <c r="G29" s="9"/>
      <c r="H29" s="9"/>
      <c r="I29" s="8">
        <v>76999.073799999998</v>
      </c>
      <c r="J29" s="49">
        <v>15.5272083088659</v>
      </c>
      <c r="K29" s="9"/>
      <c r="L29" s="9"/>
      <c r="M29" s="9"/>
      <c r="N29" s="8">
        <v>4528611.2691000002</v>
      </c>
      <c r="O29" s="8">
        <v>35391194.401100002</v>
      </c>
      <c r="P29" s="8">
        <v>188156</v>
      </c>
      <c r="Q29" s="8">
        <v>184677</v>
      </c>
      <c r="R29" s="8">
        <v>1.88382960520259</v>
      </c>
      <c r="S29" s="8">
        <v>2.6406580954101901</v>
      </c>
      <c r="T29" s="8">
        <v>2.68451590994006</v>
      </c>
      <c r="U29" s="50">
        <v>-1.6337327101498</v>
      </c>
    </row>
    <row r="30" spans="1:21" ht="12" thickBot="1">
      <c r="A30" s="68"/>
      <c r="B30" s="57" t="s">
        <v>30</v>
      </c>
      <c r="C30" s="58"/>
      <c r="D30" s="8">
        <v>987185.04299999995</v>
      </c>
      <c r="E30" s="8">
        <v>1074505</v>
      </c>
      <c r="F30" s="49">
        <v>91.873471319351694</v>
      </c>
      <c r="G30" s="9"/>
      <c r="H30" s="9"/>
      <c r="I30" s="8">
        <v>130727.81359999999</v>
      </c>
      <c r="J30" s="49">
        <v>13.2424832129471</v>
      </c>
      <c r="K30" s="9"/>
      <c r="L30" s="9"/>
      <c r="M30" s="9"/>
      <c r="N30" s="8">
        <v>9771189.8697999995</v>
      </c>
      <c r="O30" s="8">
        <v>78259910.305700004</v>
      </c>
      <c r="P30" s="8">
        <v>97026</v>
      </c>
      <c r="Q30" s="8">
        <v>100574</v>
      </c>
      <c r="R30" s="8">
        <v>-3.52775071091932</v>
      </c>
      <c r="S30" s="8">
        <v>11.514869242265</v>
      </c>
      <c r="T30" s="8">
        <v>11.5710674756895</v>
      </c>
      <c r="U30" s="50">
        <v>-0.48567890164543698</v>
      </c>
    </row>
    <row r="31" spans="1:21" ht="12" thickBot="1">
      <c r="A31" s="68"/>
      <c r="B31" s="57" t="s">
        <v>31</v>
      </c>
      <c r="C31" s="58"/>
      <c r="D31" s="8">
        <v>729471.87990000006</v>
      </c>
      <c r="E31" s="8">
        <v>638264</v>
      </c>
      <c r="F31" s="49">
        <v>114.289992839953</v>
      </c>
      <c r="G31" s="9"/>
      <c r="H31" s="9"/>
      <c r="I31" s="8">
        <v>13800.343999999999</v>
      </c>
      <c r="J31" s="49">
        <v>1.8918267283849</v>
      </c>
      <c r="K31" s="9"/>
      <c r="L31" s="9"/>
      <c r="M31" s="9"/>
      <c r="N31" s="8">
        <v>8342315.0473999996</v>
      </c>
      <c r="O31" s="8">
        <v>57977247.446199998</v>
      </c>
      <c r="P31" s="8">
        <v>36017</v>
      </c>
      <c r="Q31" s="8">
        <v>35685</v>
      </c>
      <c r="R31" s="8">
        <v>0.93036289757601998</v>
      </c>
      <c r="S31" s="8">
        <v>22.4933546963934</v>
      </c>
      <c r="T31" s="8">
        <v>23.821084511699599</v>
      </c>
      <c r="U31" s="50">
        <v>-5.5737588884927298</v>
      </c>
    </row>
    <row r="32" spans="1:21" ht="12" thickBot="1">
      <c r="A32" s="68"/>
      <c r="B32" s="57" t="s">
        <v>32</v>
      </c>
      <c r="C32" s="58"/>
      <c r="D32" s="8">
        <v>125282.9519</v>
      </c>
      <c r="E32" s="8">
        <v>131473</v>
      </c>
      <c r="F32" s="49">
        <v>95.291772379119706</v>
      </c>
      <c r="G32" s="9"/>
      <c r="H32" s="9"/>
      <c r="I32" s="8">
        <v>30420.844099999998</v>
      </c>
      <c r="J32" s="49">
        <v>24.281710830282599</v>
      </c>
      <c r="K32" s="9"/>
      <c r="L32" s="9"/>
      <c r="M32" s="9"/>
      <c r="N32" s="8">
        <v>1133392.6965999999</v>
      </c>
      <c r="O32" s="8">
        <v>9473832.7932999991</v>
      </c>
      <c r="P32" s="8">
        <v>36412</v>
      </c>
      <c r="Q32" s="8">
        <v>36429</v>
      </c>
      <c r="R32" s="8">
        <v>-4.6666117653514999E-2</v>
      </c>
      <c r="S32" s="8">
        <v>4.0088781830165896</v>
      </c>
      <c r="T32" s="8">
        <v>4.0051431496884398</v>
      </c>
      <c r="U32" s="50">
        <v>9.3255925907253998E-2</v>
      </c>
    </row>
    <row r="33" spans="1:21" ht="12" thickBot="1">
      <c r="A33" s="68"/>
      <c r="B33" s="57" t="s">
        <v>33</v>
      </c>
      <c r="C33" s="58"/>
      <c r="D33" s="8">
        <v>97.436099999999996</v>
      </c>
      <c r="E33" s="9"/>
      <c r="F33" s="9"/>
      <c r="G33" s="9"/>
      <c r="H33" s="9"/>
      <c r="I33" s="8">
        <v>20.444099999999999</v>
      </c>
      <c r="J33" s="49">
        <v>20.982059010982599</v>
      </c>
      <c r="K33" s="9"/>
      <c r="L33" s="9"/>
      <c r="M33" s="9"/>
      <c r="N33" s="8">
        <v>1057.0517</v>
      </c>
      <c r="O33" s="8">
        <v>7423.6246000000001</v>
      </c>
      <c r="P33" s="8">
        <v>21</v>
      </c>
      <c r="Q33" s="8">
        <v>26</v>
      </c>
      <c r="R33" s="8">
        <v>-19.230769230769202</v>
      </c>
      <c r="S33" s="8">
        <v>5.4285714285714297</v>
      </c>
      <c r="T33" s="8">
        <v>6.3653846153846203</v>
      </c>
      <c r="U33" s="50">
        <v>-14.717306862321999</v>
      </c>
    </row>
    <row r="34" spans="1:21" ht="12" thickBot="1">
      <c r="A34" s="68"/>
      <c r="B34" s="57" t="s">
        <v>57</v>
      </c>
      <c r="C34" s="58"/>
      <c r="D34" s="8">
        <v>1</v>
      </c>
      <c r="E34" s="9"/>
      <c r="F34" s="9"/>
      <c r="G34" s="9"/>
      <c r="H34" s="9"/>
      <c r="I34" s="8">
        <v>0</v>
      </c>
      <c r="J34" s="49">
        <v>0</v>
      </c>
      <c r="K34" s="9"/>
      <c r="L34" s="9"/>
      <c r="M34" s="9"/>
      <c r="N34" s="8">
        <v>1</v>
      </c>
      <c r="O34" s="8">
        <v>2</v>
      </c>
      <c r="P34" s="8">
        <v>1</v>
      </c>
      <c r="Q34" s="9"/>
      <c r="R34" s="9"/>
      <c r="S34" s="8">
        <v>1</v>
      </c>
      <c r="T34" s="9"/>
      <c r="U34" s="17"/>
    </row>
    <row r="35" spans="1:21" ht="12" thickBot="1">
      <c r="A35" s="68"/>
      <c r="B35" s="57" t="s">
        <v>34</v>
      </c>
      <c r="C35" s="58"/>
      <c r="D35" s="8">
        <v>123877.811</v>
      </c>
      <c r="E35" s="8">
        <v>130337</v>
      </c>
      <c r="F35" s="49">
        <v>95.044239931868901</v>
      </c>
      <c r="G35" s="9"/>
      <c r="H35" s="9"/>
      <c r="I35" s="8">
        <v>10700.4504</v>
      </c>
      <c r="J35" s="49">
        <v>8.6379072358648603</v>
      </c>
      <c r="K35" s="9"/>
      <c r="L35" s="9"/>
      <c r="M35" s="9"/>
      <c r="N35" s="8">
        <v>1112058.6142</v>
      </c>
      <c r="O35" s="8">
        <v>4742402.6712999996</v>
      </c>
      <c r="P35" s="8">
        <v>12444</v>
      </c>
      <c r="Q35" s="8">
        <v>12309</v>
      </c>
      <c r="R35" s="8">
        <v>1.09675846941262</v>
      </c>
      <c r="S35" s="8">
        <v>9.9692885969141791</v>
      </c>
      <c r="T35" s="8">
        <v>9.9540089040539499</v>
      </c>
      <c r="U35" s="50">
        <v>0.15350290528681801</v>
      </c>
    </row>
    <row r="36" spans="1:21" ht="12" customHeight="1" thickBot="1">
      <c r="A36" s="68"/>
      <c r="B36" s="57" t="s">
        <v>58</v>
      </c>
      <c r="C36" s="58"/>
      <c r="D36" s="9"/>
      <c r="E36" s="8">
        <v>568652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17"/>
    </row>
    <row r="37" spans="1:21" ht="12" thickBot="1">
      <c r="A37" s="68"/>
      <c r="B37" s="57" t="s">
        <v>59</v>
      </c>
      <c r="C37" s="58"/>
      <c r="D37" s="9"/>
      <c r="E37" s="8">
        <v>465655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17"/>
    </row>
    <row r="38" spans="1:21" ht="12" thickBot="1">
      <c r="A38" s="68"/>
      <c r="B38" s="57" t="s">
        <v>60</v>
      </c>
      <c r="C38" s="58"/>
      <c r="D38" s="9"/>
      <c r="E38" s="8">
        <v>341065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17"/>
    </row>
    <row r="39" spans="1:21" ht="12" customHeight="1" thickBot="1">
      <c r="A39" s="68"/>
      <c r="B39" s="57" t="s">
        <v>35</v>
      </c>
      <c r="C39" s="58"/>
      <c r="D39" s="8">
        <v>321888.8873</v>
      </c>
      <c r="E39" s="8">
        <v>402515</v>
      </c>
      <c r="F39" s="49">
        <v>79.9694141336348</v>
      </c>
      <c r="G39" s="9"/>
      <c r="H39" s="9"/>
      <c r="I39" s="8">
        <v>9068.1543000000001</v>
      </c>
      <c r="J39" s="49">
        <v>2.8171691095221001</v>
      </c>
      <c r="K39" s="9"/>
      <c r="L39" s="9"/>
      <c r="M39" s="9"/>
      <c r="N39" s="8">
        <v>3070533.5425999998</v>
      </c>
      <c r="O39" s="8">
        <v>19929833.975099999</v>
      </c>
      <c r="P39" s="8">
        <v>484</v>
      </c>
      <c r="Q39" s="8">
        <v>530</v>
      </c>
      <c r="R39" s="8">
        <v>-8.6792452830188704</v>
      </c>
      <c r="S39" s="8">
        <v>778.76652892562004</v>
      </c>
      <c r="T39" s="8">
        <v>695.04528301886796</v>
      </c>
      <c r="U39" s="50">
        <v>12.045437607045701</v>
      </c>
    </row>
    <row r="40" spans="1:21" ht="12" thickBot="1">
      <c r="A40" s="68"/>
      <c r="B40" s="57" t="s">
        <v>36</v>
      </c>
      <c r="C40" s="58"/>
      <c r="D40" s="8">
        <v>391626.2488</v>
      </c>
      <c r="E40" s="8">
        <v>655985</v>
      </c>
      <c r="F40" s="49">
        <v>59.700488395313897</v>
      </c>
      <c r="G40" s="9"/>
      <c r="H40" s="9"/>
      <c r="I40" s="8">
        <v>24093.2637</v>
      </c>
      <c r="J40" s="49">
        <v>6.15210644685469</v>
      </c>
      <c r="K40" s="9"/>
      <c r="L40" s="9"/>
      <c r="M40" s="9"/>
      <c r="N40" s="8">
        <v>4206090.8749000002</v>
      </c>
      <c r="O40" s="8">
        <v>30956628.536699999</v>
      </c>
      <c r="P40" s="8">
        <v>2124</v>
      </c>
      <c r="Q40" s="8">
        <v>2438</v>
      </c>
      <c r="R40" s="8">
        <v>-12.8794093519278</v>
      </c>
      <c r="S40" s="8">
        <v>220.91992467043301</v>
      </c>
      <c r="T40" s="8">
        <v>222.730016406891</v>
      </c>
      <c r="U40" s="50">
        <v>-0.81268423792104605</v>
      </c>
    </row>
    <row r="41" spans="1:21" ht="12" thickBot="1">
      <c r="A41" s="68"/>
      <c r="B41" s="57" t="s">
        <v>61</v>
      </c>
      <c r="C41" s="58"/>
      <c r="D41" s="9"/>
      <c r="E41" s="8">
        <v>150727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17"/>
    </row>
    <row r="42" spans="1:21" ht="12" thickBot="1">
      <c r="A42" s="68"/>
      <c r="B42" s="57" t="s">
        <v>62</v>
      </c>
      <c r="C42" s="58"/>
      <c r="D42" s="9"/>
      <c r="E42" s="8">
        <v>58169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17"/>
    </row>
    <row r="43" spans="1:21" ht="12" thickBot="1">
      <c r="A43" s="69"/>
      <c r="B43" s="57" t="s">
        <v>37</v>
      </c>
      <c r="C43" s="58"/>
      <c r="D43" s="10">
        <v>57924.1014</v>
      </c>
      <c r="E43" s="11"/>
      <c r="F43" s="11"/>
      <c r="G43" s="11"/>
      <c r="H43" s="11"/>
      <c r="I43" s="10">
        <v>9880.2314000000006</v>
      </c>
      <c r="J43" s="51">
        <v>17.057202720800401</v>
      </c>
      <c r="K43" s="11"/>
      <c r="L43" s="11"/>
      <c r="M43" s="11"/>
      <c r="N43" s="10">
        <v>458676.28</v>
      </c>
      <c r="O43" s="10">
        <v>2770903.7259999998</v>
      </c>
      <c r="P43" s="10">
        <v>47</v>
      </c>
      <c r="Q43" s="10">
        <v>45</v>
      </c>
      <c r="R43" s="10">
        <v>4.44444444444445</v>
      </c>
      <c r="S43" s="10">
        <v>1432.73617021277</v>
      </c>
      <c r="T43" s="10">
        <v>841.95555555555597</v>
      </c>
      <c r="U43" s="52">
        <v>70.167672243387102</v>
      </c>
    </row>
  </sheetData>
  <mergeCells count="41"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B8:C8"/>
    <mergeCell ref="A8:A43"/>
    <mergeCell ref="B39:C39"/>
    <mergeCell ref="B40:C40"/>
    <mergeCell ref="B41:C41"/>
    <mergeCell ref="B42:C42"/>
    <mergeCell ref="B43:C43"/>
    <mergeCell ref="B31:C31"/>
    <mergeCell ref="B32:C32"/>
    <mergeCell ref="B33:C33"/>
    <mergeCell ref="B34:C34"/>
    <mergeCell ref="B35:C35"/>
    <mergeCell ref="B37:C37"/>
    <mergeCell ref="B38:C38"/>
    <mergeCell ref="B23:C23"/>
    <mergeCell ref="B36:C36"/>
    <mergeCell ref="B25:C25"/>
    <mergeCell ref="B26:C26"/>
    <mergeCell ref="B27:C27"/>
    <mergeCell ref="B28:C28"/>
    <mergeCell ref="B29:C29"/>
    <mergeCell ref="B30:C30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sqref="A1:XFD1048576"/>
    </sheetView>
  </sheetViews>
  <sheetFormatPr defaultRowHeight="13.5"/>
  <cols>
    <col min="1" max="1" width="3.25" style="21" bestFit="1" customWidth="1"/>
    <col min="2" max="2" width="5.625" style="21" bestFit="1" customWidth="1"/>
    <col min="3" max="3" width="10.25" style="21" bestFit="1" customWidth="1"/>
    <col min="4" max="6" width="11.25" style="21" bestFit="1" customWidth="1"/>
    <col min="7" max="7" width="12.75" style="21" bestFit="1" customWidth="1"/>
    <col min="8" max="8" width="9" style="21"/>
    <col min="9" max="16384" width="9" style="19"/>
  </cols>
  <sheetData>
    <row r="1" spans="1:8" ht="16.5">
      <c r="A1" s="18" t="s">
        <v>63</v>
      </c>
      <c r="B1" s="18" t="s">
        <v>38</v>
      </c>
      <c r="C1" s="18" t="s">
        <v>39</v>
      </c>
      <c r="D1" s="18" t="s">
        <v>40</v>
      </c>
      <c r="E1" s="18" t="s">
        <v>41</v>
      </c>
      <c r="F1" s="18" t="s">
        <v>64</v>
      </c>
      <c r="G1" s="18" t="s">
        <v>41</v>
      </c>
      <c r="H1" s="18" t="s">
        <v>65</v>
      </c>
    </row>
    <row r="2" spans="1:8" ht="16.5">
      <c r="A2" s="20" t="s">
        <v>66</v>
      </c>
      <c r="B2" s="20">
        <v>12</v>
      </c>
      <c r="C2" s="20">
        <v>59110</v>
      </c>
      <c r="D2" s="20">
        <v>511630.17865726497</v>
      </c>
      <c r="E2" s="20">
        <v>426288.58372906002</v>
      </c>
      <c r="F2" s="20">
        <v>85341.594928205101</v>
      </c>
      <c r="G2" s="20">
        <v>426288.58372906002</v>
      </c>
      <c r="H2" s="20">
        <v>0.16680328582684001</v>
      </c>
    </row>
    <row r="3" spans="1:8" ht="16.5">
      <c r="A3" s="20" t="s">
        <v>67</v>
      </c>
      <c r="B3" s="20">
        <v>13</v>
      </c>
      <c r="C3" s="20">
        <v>14272.816000000001</v>
      </c>
      <c r="D3" s="20">
        <v>107716.755148884</v>
      </c>
      <c r="E3" s="20">
        <v>86049.803619658094</v>
      </c>
      <c r="F3" s="20">
        <v>21666.9515292262</v>
      </c>
      <c r="G3" s="20">
        <v>86049.803619658094</v>
      </c>
      <c r="H3" s="20">
        <v>0.20114745843651299</v>
      </c>
    </row>
    <row r="4" spans="1:8" ht="16.5">
      <c r="A4" s="20" t="s">
        <v>68</v>
      </c>
      <c r="B4" s="20">
        <v>14</v>
      </c>
      <c r="C4" s="20">
        <v>109223</v>
      </c>
      <c r="D4" s="20">
        <v>154483.92607265001</v>
      </c>
      <c r="E4" s="20">
        <v>121629.66288632499</v>
      </c>
      <c r="F4" s="20">
        <v>32854.263186324803</v>
      </c>
      <c r="G4" s="20">
        <v>121629.66288632499</v>
      </c>
      <c r="H4" s="20">
        <v>0.21267107861354001</v>
      </c>
    </row>
    <row r="5" spans="1:8" ht="16.5">
      <c r="A5" s="20" t="s">
        <v>69</v>
      </c>
      <c r="B5" s="20">
        <v>15</v>
      </c>
      <c r="C5" s="20">
        <v>3187</v>
      </c>
      <c r="D5" s="20">
        <v>44346.540812820502</v>
      </c>
      <c r="E5" s="20">
        <v>34276.877403418803</v>
      </c>
      <c r="F5" s="20">
        <v>10069.663409401701</v>
      </c>
      <c r="G5" s="20">
        <v>34276.877403418803</v>
      </c>
      <c r="H5" s="20">
        <v>0.22706761846215001</v>
      </c>
    </row>
    <row r="6" spans="1:8" ht="16.5">
      <c r="A6" s="20" t="s">
        <v>70</v>
      </c>
      <c r="B6" s="20">
        <v>16</v>
      </c>
      <c r="C6" s="20">
        <v>3890</v>
      </c>
      <c r="D6" s="20">
        <v>167750.48654871801</v>
      </c>
      <c r="E6" s="20">
        <v>175986.28647777799</v>
      </c>
      <c r="F6" s="20">
        <v>-8235.7999290598309</v>
      </c>
      <c r="G6" s="20">
        <v>175986.28647777799</v>
      </c>
      <c r="H6" s="20">
        <v>-4.90955352708798E-2</v>
      </c>
    </row>
    <row r="7" spans="1:8" ht="16.5">
      <c r="A7" s="20" t="s">
        <v>71</v>
      </c>
      <c r="B7" s="20">
        <v>17</v>
      </c>
      <c r="C7" s="20">
        <v>19016</v>
      </c>
      <c r="D7" s="20">
        <v>266167.328837607</v>
      </c>
      <c r="E7" s="20">
        <v>212712.938093162</v>
      </c>
      <c r="F7" s="20">
        <v>53454.390744444398</v>
      </c>
      <c r="G7" s="20">
        <v>212712.938093162</v>
      </c>
      <c r="H7" s="20">
        <v>0.200830022895326</v>
      </c>
    </row>
    <row r="8" spans="1:8" ht="16.5">
      <c r="A8" s="20" t="s">
        <v>72</v>
      </c>
      <c r="B8" s="20">
        <v>18</v>
      </c>
      <c r="C8" s="20">
        <v>41891</v>
      </c>
      <c r="D8" s="20">
        <v>145488.25240854701</v>
      </c>
      <c r="E8" s="20">
        <v>128121.54696068401</v>
      </c>
      <c r="F8" s="20">
        <v>17366.705447863202</v>
      </c>
      <c r="G8" s="20">
        <v>128121.54696068401</v>
      </c>
      <c r="H8" s="20">
        <v>0.119368438072207</v>
      </c>
    </row>
    <row r="9" spans="1:8" ht="16.5">
      <c r="A9" s="20" t="s">
        <v>73</v>
      </c>
      <c r="B9" s="20">
        <v>19</v>
      </c>
      <c r="C9" s="20">
        <v>18544</v>
      </c>
      <c r="D9" s="20">
        <v>93886.973358119707</v>
      </c>
      <c r="E9" s="20">
        <v>79959.4983213675</v>
      </c>
      <c r="F9" s="20">
        <v>13927.475036752099</v>
      </c>
      <c r="G9" s="20">
        <v>79959.4983213675</v>
      </c>
      <c r="H9" s="20">
        <v>0.14834299731473499</v>
      </c>
    </row>
    <row r="10" spans="1:8" ht="16.5">
      <c r="A10" s="20" t="s">
        <v>74</v>
      </c>
      <c r="B10" s="20">
        <v>21</v>
      </c>
      <c r="C10" s="20">
        <v>293617</v>
      </c>
      <c r="D10" s="20">
        <v>923015.98160000006</v>
      </c>
      <c r="E10" s="20">
        <v>917977.74060000002</v>
      </c>
      <c r="F10" s="20">
        <v>5038.241</v>
      </c>
      <c r="G10" s="20">
        <v>917977.74060000002</v>
      </c>
      <c r="H10" s="20">
        <v>5.4584547834875801E-3</v>
      </c>
    </row>
    <row r="11" spans="1:8" ht="16.5">
      <c r="A11" s="20" t="s">
        <v>75</v>
      </c>
      <c r="B11" s="20">
        <v>22</v>
      </c>
      <c r="C11" s="20">
        <v>32797</v>
      </c>
      <c r="D11" s="20">
        <v>371215.71922905999</v>
      </c>
      <c r="E11" s="20">
        <v>319308.53553931601</v>
      </c>
      <c r="F11" s="20">
        <v>51907.183689743601</v>
      </c>
      <c r="G11" s="20">
        <v>319308.53553931601</v>
      </c>
      <c r="H11" s="20">
        <v>0.13983024155750801</v>
      </c>
    </row>
    <row r="12" spans="1:8" ht="16.5">
      <c r="A12" s="20" t="s">
        <v>76</v>
      </c>
      <c r="B12" s="20">
        <v>23</v>
      </c>
      <c r="C12" s="20">
        <v>276822.51899999997</v>
      </c>
      <c r="D12" s="20">
        <v>1503385.7513957301</v>
      </c>
      <c r="E12" s="20">
        <v>1319802.2119914501</v>
      </c>
      <c r="F12" s="20">
        <v>183583.53940427399</v>
      </c>
      <c r="G12" s="20">
        <v>1319802.2119914501</v>
      </c>
      <c r="H12" s="20">
        <v>0.122113395869182</v>
      </c>
    </row>
    <row r="13" spans="1:8" ht="16.5">
      <c r="A13" s="20" t="s">
        <v>77</v>
      </c>
      <c r="B13" s="20">
        <v>24</v>
      </c>
      <c r="C13" s="20">
        <v>17354</v>
      </c>
      <c r="D13" s="20">
        <v>402461.68317777797</v>
      </c>
      <c r="E13" s="20">
        <v>349391.933088889</v>
      </c>
      <c r="F13" s="20">
        <v>53069.750088888897</v>
      </c>
      <c r="G13" s="20">
        <v>349391.933088889</v>
      </c>
      <c r="H13" s="20">
        <v>0.13186286373862499</v>
      </c>
    </row>
    <row r="14" spans="1:8" ht="16.5">
      <c r="A14" s="20" t="s">
        <v>78</v>
      </c>
      <c r="B14" s="20">
        <v>25</v>
      </c>
      <c r="C14" s="20">
        <v>68314</v>
      </c>
      <c r="D14" s="20">
        <v>667514.00730000006</v>
      </c>
      <c r="E14" s="20">
        <v>624248.38450000004</v>
      </c>
      <c r="F14" s="20">
        <v>43265.622799999997</v>
      </c>
      <c r="G14" s="20">
        <v>624248.38450000004</v>
      </c>
      <c r="H14" s="20">
        <v>6.4816052287806403E-2</v>
      </c>
    </row>
    <row r="15" spans="1:8" ht="16.5">
      <c r="A15" s="20" t="s">
        <v>79</v>
      </c>
      <c r="B15" s="20">
        <v>26</v>
      </c>
      <c r="C15" s="20">
        <v>64783</v>
      </c>
      <c r="D15" s="20">
        <v>310644.552838567</v>
      </c>
      <c r="E15" s="20">
        <v>278576.96060392598</v>
      </c>
      <c r="F15" s="20">
        <v>32067.592234641899</v>
      </c>
      <c r="G15" s="20">
        <v>278576.96060392598</v>
      </c>
      <c r="H15" s="20">
        <v>0.103229211462486</v>
      </c>
    </row>
    <row r="16" spans="1:8" ht="16.5">
      <c r="A16" s="20" t="s">
        <v>80</v>
      </c>
      <c r="B16" s="20">
        <v>27</v>
      </c>
      <c r="C16" s="20">
        <v>199103.82</v>
      </c>
      <c r="D16" s="20">
        <v>1090375.1793203501</v>
      </c>
      <c r="E16" s="20">
        <v>967048.29858230101</v>
      </c>
      <c r="F16" s="20">
        <v>123326.88073805301</v>
      </c>
      <c r="G16" s="20">
        <v>967048.29858230101</v>
      </c>
      <c r="H16" s="20">
        <v>0.11310499640584699</v>
      </c>
    </row>
    <row r="17" spans="1:8" ht="16.5">
      <c r="A17" s="20" t="s">
        <v>81</v>
      </c>
      <c r="B17" s="20">
        <v>29</v>
      </c>
      <c r="C17" s="20">
        <v>201430</v>
      </c>
      <c r="D17" s="20">
        <v>2235532.5575803402</v>
      </c>
      <c r="E17" s="20">
        <v>2045780.26622906</v>
      </c>
      <c r="F17" s="20">
        <v>189752.29135128201</v>
      </c>
      <c r="G17" s="20">
        <v>2045780.26622906</v>
      </c>
      <c r="H17" s="20">
        <v>8.4880128767466007E-2</v>
      </c>
    </row>
    <row r="18" spans="1:8" ht="16.5">
      <c r="A18" s="20" t="s">
        <v>82</v>
      </c>
      <c r="B18" s="20">
        <v>31</v>
      </c>
      <c r="C18" s="20">
        <v>40968.197999999997</v>
      </c>
      <c r="D18" s="20">
        <v>276669.37442460499</v>
      </c>
      <c r="E18" s="20">
        <v>229200.047582353</v>
      </c>
      <c r="F18" s="20">
        <v>47469.326842252201</v>
      </c>
      <c r="G18" s="20">
        <v>229200.047582353</v>
      </c>
      <c r="H18" s="20">
        <v>0.171574200942823</v>
      </c>
    </row>
    <row r="19" spans="1:8" ht="16.5">
      <c r="A19" s="20" t="s">
        <v>83</v>
      </c>
      <c r="B19" s="20">
        <v>32</v>
      </c>
      <c r="C19" s="20">
        <v>11041.950999999999</v>
      </c>
      <c r="D19" s="20">
        <v>178407.55189490199</v>
      </c>
      <c r="E19" s="20">
        <v>158995.362367325</v>
      </c>
      <c r="F19" s="20">
        <v>19412.189527576698</v>
      </c>
      <c r="G19" s="20">
        <v>158995.362367325</v>
      </c>
      <c r="H19" s="20">
        <v>0.108808115583651</v>
      </c>
    </row>
    <row r="20" spans="1:8" ht="16.5">
      <c r="A20" s="20" t="s">
        <v>84</v>
      </c>
      <c r="B20" s="20">
        <v>33</v>
      </c>
      <c r="C20" s="20">
        <v>51695.156000000003</v>
      </c>
      <c r="D20" s="20">
        <v>525725.72787982004</v>
      </c>
      <c r="E20" s="20">
        <v>409376.52299425099</v>
      </c>
      <c r="F20" s="20">
        <v>116349.20488556899</v>
      </c>
      <c r="G20" s="20">
        <v>409376.52299425099</v>
      </c>
      <c r="H20" s="20">
        <v>0.22131160549206699</v>
      </c>
    </row>
    <row r="21" spans="1:8" ht="16.5">
      <c r="A21" s="20" t="s">
        <v>85</v>
      </c>
      <c r="B21" s="20">
        <v>34</v>
      </c>
      <c r="C21" s="20">
        <v>46656.735999999997</v>
      </c>
      <c r="D21" s="20">
        <v>218861.62402025599</v>
      </c>
      <c r="E21" s="20">
        <v>157652.825688671</v>
      </c>
      <c r="F21" s="20">
        <v>61208.798331584301</v>
      </c>
      <c r="G21" s="20">
        <v>157652.825688671</v>
      </c>
      <c r="H21" s="20">
        <v>0.27966893970374401</v>
      </c>
    </row>
    <row r="22" spans="1:8" ht="16.5">
      <c r="A22" s="20" t="s">
        <v>86</v>
      </c>
      <c r="B22" s="20">
        <v>35</v>
      </c>
      <c r="C22" s="20">
        <v>33243.120000000003</v>
      </c>
      <c r="D22" s="20">
        <v>760611.570100885</v>
      </c>
      <c r="E22" s="20">
        <v>724149.11672596203</v>
      </c>
      <c r="F22" s="20">
        <v>36462.453374922698</v>
      </c>
      <c r="G22" s="20">
        <v>724149.11672596203</v>
      </c>
      <c r="H22" s="20">
        <v>4.7938336475852501E-2</v>
      </c>
    </row>
    <row r="23" spans="1:8" ht="16.5">
      <c r="A23" s="20" t="s">
        <v>87</v>
      </c>
      <c r="B23" s="20">
        <v>36</v>
      </c>
      <c r="C23" s="20">
        <v>113691.428</v>
      </c>
      <c r="D23" s="20">
        <v>495897.73186991201</v>
      </c>
      <c r="E23" s="20">
        <v>418898.60648075503</v>
      </c>
      <c r="F23" s="20">
        <v>76999.125389156296</v>
      </c>
      <c r="G23" s="20">
        <v>418898.60648075503</v>
      </c>
      <c r="H23" s="20">
        <v>0.155272187067303</v>
      </c>
    </row>
    <row r="24" spans="1:8" ht="16.5">
      <c r="A24" s="20" t="s">
        <v>88</v>
      </c>
      <c r="B24" s="20">
        <v>37</v>
      </c>
      <c r="C24" s="20">
        <v>134479.43</v>
      </c>
      <c r="D24" s="20">
        <v>987185.05048849597</v>
      </c>
      <c r="E24" s="20">
        <v>856457.23946341302</v>
      </c>
      <c r="F24" s="20">
        <v>130727.811025082</v>
      </c>
      <c r="G24" s="20">
        <v>856457.23946341302</v>
      </c>
      <c r="H24" s="20">
        <v>0.13242482851659201</v>
      </c>
    </row>
    <row r="25" spans="1:8" ht="16.5">
      <c r="A25" s="20" t="s">
        <v>89</v>
      </c>
      <c r="B25" s="20">
        <v>38</v>
      </c>
      <c r="C25" s="20">
        <v>165954.56899999999</v>
      </c>
      <c r="D25" s="20">
        <v>729471.77667544095</v>
      </c>
      <c r="E25" s="20">
        <v>715671.39850796503</v>
      </c>
      <c r="F25" s="20">
        <v>13800.378167475999</v>
      </c>
      <c r="G25" s="20">
        <v>715671.39850796503</v>
      </c>
      <c r="H25" s="20">
        <v>1.8918316799549199E-2</v>
      </c>
    </row>
    <row r="26" spans="1:8" ht="16.5">
      <c r="A26" s="20" t="s">
        <v>90</v>
      </c>
      <c r="B26" s="20">
        <v>39</v>
      </c>
      <c r="C26" s="20">
        <v>93983.392000000007</v>
      </c>
      <c r="D26" s="20">
        <v>125282.81461965101</v>
      </c>
      <c r="E26" s="20">
        <v>94862.136811283606</v>
      </c>
      <c r="F26" s="20">
        <v>30420.677808366901</v>
      </c>
      <c r="G26" s="20">
        <v>94862.136811283606</v>
      </c>
      <c r="H26" s="20">
        <v>0.24281604704301901</v>
      </c>
    </row>
    <row r="27" spans="1:8" ht="16.5">
      <c r="A27" s="20" t="s">
        <v>91</v>
      </c>
      <c r="B27" s="20">
        <v>40</v>
      </c>
      <c r="C27" s="20">
        <v>30</v>
      </c>
      <c r="D27" s="20">
        <v>97.436000000000007</v>
      </c>
      <c r="E27" s="20">
        <v>76.992000000000004</v>
      </c>
      <c r="F27" s="20">
        <v>20.443999999999999</v>
      </c>
      <c r="G27" s="20">
        <v>76.992000000000004</v>
      </c>
      <c r="H27" s="20">
        <v>0.209819779137075</v>
      </c>
    </row>
    <row r="28" spans="1:8" ht="16.5">
      <c r="A28" s="20" t="s">
        <v>92</v>
      </c>
      <c r="B28" s="20">
        <v>41</v>
      </c>
      <c r="C28" s="20">
        <v>1</v>
      </c>
      <c r="D28" s="20">
        <v>1</v>
      </c>
      <c r="E28" s="20">
        <v>1</v>
      </c>
      <c r="F28" s="20">
        <v>0</v>
      </c>
      <c r="G28" s="20">
        <v>1</v>
      </c>
      <c r="H28" s="20">
        <v>0</v>
      </c>
    </row>
    <row r="29" spans="1:8" ht="16.5">
      <c r="A29" s="20" t="s">
        <v>93</v>
      </c>
      <c r="B29" s="20">
        <v>42</v>
      </c>
      <c r="C29" s="20">
        <v>8291.6949999999997</v>
      </c>
      <c r="D29" s="20">
        <v>123877.81080000001</v>
      </c>
      <c r="E29" s="20">
        <v>113177.3363</v>
      </c>
      <c r="F29" s="20">
        <v>10700.4745</v>
      </c>
      <c r="G29" s="20">
        <v>113177.3363</v>
      </c>
      <c r="H29" s="20">
        <v>8.6379267044651403E-2</v>
      </c>
    </row>
    <row r="30" spans="1:8" ht="16.5">
      <c r="A30" s="20" t="s">
        <v>94</v>
      </c>
      <c r="B30" s="20">
        <v>75</v>
      </c>
      <c r="C30" s="20">
        <v>510</v>
      </c>
      <c r="D30" s="20">
        <v>321888.88888888899</v>
      </c>
      <c r="E30" s="20">
        <v>312820.73324786301</v>
      </c>
      <c r="F30" s="20">
        <v>9068.1556410256399</v>
      </c>
      <c r="G30" s="20">
        <v>312820.73324786301</v>
      </c>
      <c r="H30" s="20">
        <v>2.8171695122274999E-2</v>
      </c>
    </row>
    <row r="31" spans="1:8" ht="16.5">
      <c r="A31" s="20" t="s">
        <v>95</v>
      </c>
      <c r="B31" s="20">
        <v>76</v>
      </c>
      <c r="C31" s="20">
        <v>2612</v>
      </c>
      <c r="D31" s="20">
        <v>391626.24317777797</v>
      </c>
      <c r="E31" s="20">
        <v>367532.98620598298</v>
      </c>
      <c r="F31" s="20">
        <v>24093.256971794901</v>
      </c>
      <c r="G31" s="20">
        <v>367532.98620598298</v>
      </c>
      <c r="H31" s="20">
        <v>6.1521048171579697E-2</v>
      </c>
    </row>
    <row r="32" spans="1:8" ht="16.5">
      <c r="A32" s="20" t="s">
        <v>101</v>
      </c>
      <c r="B32" s="20">
        <v>99</v>
      </c>
      <c r="C32" s="20">
        <v>49</v>
      </c>
      <c r="D32" s="20">
        <v>57924.101429543902</v>
      </c>
      <c r="E32" s="20">
        <v>48043.870009832797</v>
      </c>
      <c r="F32" s="20">
        <v>9880.23141971107</v>
      </c>
      <c r="G32" s="20">
        <v>48043.870009832797</v>
      </c>
      <c r="H32" s="20">
        <v>0.17057202746129599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2013-07-10T00:31:00Z</dcterms:modified>
</cp:coreProperties>
</file>