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F37" i="2" l="1"/>
  <c r="F38" i="2"/>
  <c r="F33" i="2"/>
  <c r="F34" i="2"/>
  <c r="E37" i="2"/>
  <c r="K37" i="2" s="1"/>
  <c r="E38" i="2"/>
  <c r="E34" i="2"/>
  <c r="E33" i="2"/>
  <c r="F39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39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39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39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39" i="2"/>
  <c r="L39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39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<sst xmlns="http://schemas.openxmlformats.org/spreadsheetml/2006/main" count="114" uniqueCount="71">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</sst>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6" sqref="K16"/>
    </sheetView>
  </sheetViews>
  <sheetFormatPr defaultRowHeight="11.25" x14ac:dyDescent="0.1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58" t="s">
        <v>5</v>
      </c>
      <c r="B3" s="58"/>
      <c r="C3" s="58"/>
      <c r="D3" s="58"/>
      <c r="E3" s="15">
        <f>RA!D7</f>
        <v>13694933.35</v>
      </c>
      <c r="F3" s="25">
        <f>RA!I7</f>
        <v>1540789.8684</v>
      </c>
      <c r="G3" s="16">
        <f>E3-F3</f>
        <v>12154143.4816</v>
      </c>
      <c r="H3" s="27">
        <f>RA!J7</f>
        <v>11.2508022421299</v>
      </c>
      <c r="I3" s="20">
        <f>SUM(I4:I39)</f>
        <v>13694936.495660258</v>
      </c>
      <c r="J3" s="21">
        <f>SUM(J4:J39)</f>
        <v>12154143.343074659</v>
      </c>
      <c r="K3" s="22">
        <f>E3-I3</f>
        <v>-3.1456602588295937</v>
      </c>
      <c r="L3" s="22">
        <f>G3-J3</f>
        <v>0.13852534070611</v>
      </c>
    </row>
    <row r="4" spans="1:12" x14ac:dyDescent="0.15">
      <c r="A4" s="59">
        <f>RA!A8</f>
        <v>41794</v>
      </c>
      <c r="B4" s="12">
        <v>12</v>
      </c>
      <c r="C4" s="56" t="s">
        <v>6</v>
      </c>
      <c r="D4" s="56"/>
      <c r="E4" s="15">
        <f>VLOOKUP(C4,RA!B8:D39,3,0)</f>
        <v>509648.95270000002</v>
      </c>
      <c r="F4" s="25">
        <f>VLOOKUP(C4,RA!B8:I43,8,0)</f>
        <v>129974.3309</v>
      </c>
      <c r="G4" s="16">
        <f t="shared" ref="G4:G39" si="0">E4-F4</f>
        <v>379674.62180000002</v>
      </c>
      <c r="H4" s="27">
        <f>RA!J8</f>
        <v>25.502717156863898</v>
      </c>
      <c r="I4" s="20">
        <f>VLOOKUP(B4,RMS!B:D,3,FALSE)</f>
        <v>509649.3971</v>
      </c>
      <c r="J4" s="21">
        <f>VLOOKUP(B4,RMS!B:E,4,FALSE)</f>
        <v>379674.62638119701</v>
      </c>
      <c r="K4" s="22">
        <f t="shared" ref="K4:K39" si="1">E4-I4</f>
        <v>-0.44439999997848645</v>
      </c>
      <c r="L4" s="22">
        <f t="shared" ref="L4:L39" si="2">G4-J4</f>
        <v>-4.5811969903297722E-3</v>
      </c>
    </row>
    <row r="5" spans="1:12" x14ac:dyDescent="0.15">
      <c r="A5" s="59"/>
      <c r="B5" s="12">
        <v>13</v>
      </c>
      <c r="C5" s="56" t="s">
        <v>7</v>
      </c>
      <c r="D5" s="56"/>
      <c r="E5" s="15">
        <f>VLOOKUP(C5,RA!B8:D40,3,0)</f>
        <v>61570.5216</v>
      </c>
      <c r="F5" s="25">
        <f>VLOOKUP(C5,RA!B9:I44,8,0)</f>
        <v>14573.057000000001</v>
      </c>
      <c r="G5" s="16">
        <f t="shared" si="0"/>
        <v>46997.464599999999</v>
      </c>
      <c r="H5" s="27">
        <f>RA!J9</f>
        <v>23.668886703081</v>
      </c>
      <c r="I5" s="20">
        <f>VLOOKUP(B5,RMS!B:D,3,FALSE)</f>
        <v>61570.534359662699</v>
      </c>
      <c r="J5" s="21">
        <f>VLOOKUP(B5,RMS!B:E,4,FALSE)</f>
        <v>46997.454290030997</v>
      </c>
      <c r="K5" s="22">
        <f t="shared" si="1"/>
        <v>-1.2759662698954344E-2</v>
      </c>
      <c r="L5" s="22">
        <f t="shared" si="2"/>
        <v>1.0309969002264552E-2</v>
      </c>
    </row>
    <row r="6" spans="1:12" x14ac:dyDescent="0.15">
      <c r="A6" s="59"/>
      <c r="B6" s="12">
        <v>14</v>
      </c>
      <c r="C6" s="56" t="s">
        <v>8</v>
      </c>
      <c r="D6" s="56"/>
      <c r="E6" s="15">
        <f>VLOOKUP(C6,RA!B10:D41,3,0)</f>
        <v>99737.343599999993</v>
      </c>
      <c r="F6" s="25">
        <f>VLOOKUP(C6,RA!B10:I45,8,0)</f>
        <v>30207.4319</v>
      </c>
      <c r="G6" s="16">
        <f t="shared" si="0"/>
        <v>69529.911699999997</v>
      </c>
      <c r="H6" s="27">
        <f>RA!J10</f>
        <v>30.286982598161</v>
      </c>
      <c r="I6" s="20">
        <f>VLOOKUP(B6,RMS!B:D,3,FALSE)</f>
        <v>99739.114791453001</v>
      </c>
      <c r="J6" s="21">
        <f>VLOOKUP(B6,RMS!B:E,4,FALSE)</f>
        <v>69529.912000854703</v>
      </c>
      <c r="K6" s="22">
        <f t="shared" si="1"/>
        <v>-1.771191453008214</v>
      </c>
      <c r="L6" s="22">
        <f t="shared" si="2"/>
        <v>-3.0085470643825829E-4</v>
      </c>
    </row>
    <row r="7" spans="1:12" x14ac:dyDescent="0.15">
      <c r="A7" s="59"/>
      <c r="B7" s="12">
        <v>15</v>
      </c>
      <c r="C7" s="56" t="s">
        <v>9</v>
      </c>
      <c r="D7" s="56"/>
      <c r="E7" s="15">
        <f>VLOOKUP(C7,RA!B10:D42,3,0)</f>
        <v>72299.446100000001</v>
      </c>
      <c r="F7" s="25">
        <f>VLOOKUP(C7,RA!B11:I46,8,0)</f>
        <v>11185.351000000001</v>
      </c>
      <c r="G7" s="16">
        <f t="shared" si="0"/>
        <v>61114.095099999999</v>
      </c>
      <c r="H7" s="27">
        <f>RA!J11</f>
        <v>15.4708667954788</v>
      </c>
      <c r="I7" s="20">
        <f>VLOOKUP(B7,RMS!B:D,3,FALSE)</f>
        <v>72299.472118803402</v>
      </c>
      <c r="J7" s="21">
        <f>VLOOKUP(B7,RMS!B:E,4,FALSE)</f>
        <v>61114.095375213699</v>
      </c>
      <c r="K7" s="22">
        <f t="shared" si="1"/>
        <v>-2.6018803400802426E-2</v>
      </c>
      <c r="L7" s="22">
        <f t="shared" si="2"/>
        <v>-2.7521370066097006E-4</v>
      </c>
    </row>
    <row r="8" spans="1:12" x14ac:dyDescent="0.15">
      <c r="A8" s="59"/>
      <c r="B8" s="12">
        <v>16</v>
      </c>
      <c r="C8" s="56" t="s">
        <v>10</v>
      </c>
      <c r="D8" s="56"/>
      <c r="E8" s="15">
        <f>VLOOKUP(C8,RA!B12:D43,3,0)</f>
        <v>271457.74040000001</v>
      </c>
      <c r="F8" s="25">
        <f>VLOOKUP(C8,RA!B12:I47,8,0)</f>
        <v>42815.5602</v>
      </c>
      <c r="G8" s="16">
        <f t="shared" si="0"/>
        <v>228642.1802</v>
      </c>
      <c r="H8" s="27">
        <f>RA!J12</f>
        <v>15.7724587764232</v>
      </c>
      <c r="I8" s="20">
        <f>VLOOKUP(B8,RMS!B:D,3,FALSE)</f>
        <v>271457.73889401701</v>
      </c>
      <c r="J8" s="21">
        <f>VLOOKUP(B8,RMS!B:E,4,FALSE)</f>
        <v>228642.180696581</v>
      </c>
      <c r="K8" s="22">
        <f t="shared" si="1"/>
        <v>1.5059830038808286E-3</v>
      </c>
      <c r="L8" s="22">
        <f t="shared" si="2"/>
        <v>-4.9658099305815995E-4</v>
      </c>
    </row>
    <row r="9" spans="1:12" x14ac:dyDescent="0.15">
      <c r="A9" s="59"/>
      <c r="B9" s="12">
        <v>17</v>
      </c>
      <c r="C9" s="56" t="s">
        <v>11</v>
      </c>
      <c r="D9" s="56"/>
      <c r="E9" s="15">
        <f>VLOOKUP(C9,RA!B12:D44,3,0)</f>
        <v>244490.59650000001</v>
      </c>
      <c r="F9" s="25">
        <f>VLOOKUP(C9,RA!B13:I48,8,0)</f>
        <v>72109.373300000007</v>
      </c>
      <c r="G9" s="16">
        <f t="shared" si="0"/>
        <v>172381.22320000001</v>
      </c>
      <c r="H9" s="27">
        <f>RA!J13</f>
        <v>29.493720548880098</v>
      </c>
      <c r="I9" s="20">
        <f>VLOOKUP(B9,RMS!B:D,3,FALSE)</f>
        <v>244490.735187179</v>
      </c>
      <c r="J9" s="21">
        <f>VLOOKUP(B9,RMS!B:E,4,FALSE)</f>
        <v>172381.22307008499</v>
      </c>
      <c r="K9" s="22">
        <f t="shared" si="1"/>
        <v>-0.1386871789873112</v>
      </c>
      <c r="L9" s="22">
        <f t="shared" si="2"/>
        <v>1.2991501716896892E-4</v>
      </c>
    </row>
    <row r="10" spans="1:12" x14ac:dyDescent="0.15">
      <c r="A10" s="59"/>
      <c r="B10" s="12">
        <v>18</v>
      </c>
      <c r="C10" s="56" t="s">
        <v>12</v>
      </c>
      <c r="D10" s="56"/>
      <c r="E10" s="15">
        <f>VLOOKUP(C10,RA!B14:D45,3,0)</f>
        <v>157923.8432</v>
      </c>
      <c r="F10" s="25">
        <f>VLOOKUP(C10,RA!B14:I49,8,0)</f>
        <v>34477.9424</v>
      </c>
      <c r="G10" s="16">
        <f t="shared" si="0"/>
        <v>123445.9008</v>
      </c>
      <c r="H10" s="27">
        <f>RA!J14</f>
        <v>21.832005668919798</v>
      </c>
      <c r="I10" s="20">
        <f>VLOOKUP(B10,RMS!B:D,3,FALSE)</f>
        <v>157923.83179829101</v>
      </c>
      <c r="J10" s="21">
        <f>VLOOKUP(B10,RMS!B:E,4,FALSE)</f>
        <v>123445.900970085</v>
      </c>
      <c r="K10" s="22">
        <f t="shared" si="1"/>
        <v>1.1401708994526416E-2</v>
      </c>
      <c r="L10" s="22">
        <f t="shared" si="2"/>
        <v>-1.7008499708026648E-4</v>
      </c>
    </row>
    <row r="11" spans="1:12" x14ac:dyDescent="0.15">
      <c r="A11" s="59"/>
      <c r="B11" s="12">
        <v>19</v>
      </c>
      <c r="C11" s="56" t="s">
        <v>13</v>
      </c>
      <c r="D11" s="56"/>
      <c r="E11" s="15">
        <f>VLOOKUP(C11,RA!B14:D46,3,0)</f>
        <v>110621.9218</v>
      </c>
      <c r="F11" s="25">
        <f>VLOOKUP(C11,RA!B15:I50,8,0)</f>
        <v>25807.260900000001</v>
      </c>
      <c r="G11" s="16">
        <f t="shared" si="0"/>
        <v>84814.660899999988</v>
      </c>
      <c r="H11" s="27">
        <f>RA!J15</f>
        <v>23.329246572536</v>
      </c>
      <c r="I11" s="20">
        <f>VLOOKUP(B11,RMS!B:D,3,FALSE)</f>
        <v>110621.986994017</v>
      </c>
      <c r="J11" s="21">
        <f>VLOOKUP(B11,RMS!B:E,4,FALSE)</f>
        <v>84814.661805128198</v>
      </c>
      <c r="K11" s="22">
        <f t="shared" si="1"/>
        <v>-6.5194017006433569E-2</v>
      </c>
      <c r="L11" s="22">
        <f t="shared" si="2"/>
        <v>-9.051282104337588E-4</v>
      </c>
    </row>
    <row r="12" spans="1:12" x14ac:dyDescent="0.15">
      <c r="A12" s="59"/>
      <c r="B12" s="12">
        <v>21</v>
      </c>
      <c r="C12" s="56" t="s">
        <v>14</v>
      </c>
      <c r="D12" s="56"/>
      <c r="E12" s="15">
        <f>VLOOKUP(C12,RA!B16:D47,3,0)</f>
        <v>817006.30989999999</v>
      </c>
      <c r="F12" s="25">
        <f>VLOOKUP(C12,RA!B16:I51,8,0)</f>
        <v>-30995.615900000001</v>
      </c>
      <c r="G12" s="16">
        <f t="shared" si="0"/>
        <v>848001.92579999997</v>
      </c>
      <c r="H12" s="27">
        <f>RA!J16</f>
        <v>-3.79380373497896</v>
      </c>
      <c r="I12" s="20">
        <f>VLOOKUP(B12,RMS!B:D,3,FALSE)</f>
        <v>817006.22250000003</v>
      </c>
      <c r="J12" s="21">
        <f>VLOOKUP(B12,RMS!B:E,4,FALSE)</f>
        <v>848001.92579999997</v>
      </c>
      <c r="K12" s="22">
        <f t="shared" si="1"/>
        <v>8.7399999960325658E-2</v>
      </c>
      <c r="L12" s="22">
        <f t="shared" si="2"/>
        <v>0</v>
      </c>
    </row>
    <row r="13" spans="1:12" x14ac:dyDescent="0.15">
      <c r="A13" s="59"/>
      <c r="B13" s="12">
        <v>22</v>
      </c>
      <c r="C13" s="56" t="s">
        <v>15</v>
      </c>
      <c r="D13" s="56"/>
      <c r="E13" s="15">
        <f>VLOOKUP(C13,RA!B16:D48,3,0)</f>
        <v>408519.41360000003</v>
      </c>
      <c r="F13" s="25">
        <f>VLOOKUP(C13,RA!B17:I52,8,0)</f>
        <v>45005.479700000004</v>
      </c>
      <c r="G13" s="16">
        <f t="shared" si="0"/>
        <v>363513.9339</v>
      </c>
      <c r="H13" s="27">
        <f>RA!J17</f>
        <v>11.016729732229299</v>
      </c>
      <c r="I13" s="20">
        <f>VLOOKUP(B13,RMS!B:D,3,FALSE)</f>
        <v>408519.44868205098</v>
      </c>
      <c r="J13" s="21">
        <f>VLOOKUP(B13,RMS!B:E,4,FALSE)</f>
        <v>363513.93432820501</v>
      </c>
      <c r="K13" s="22">
        <f t="shared" si="1"/>
        <v>-3.5082050948403776E-2</v>
      </c>
      <c r="L13" s="22">
        <f t="shared" si="2"/>
        <v>-4.2820500675588846E-4</v>
      </c>
    </row>
    <row r="14" spans="1:12" x14ac:dyDescent="0.15">
      <c r="A14" s="59"/>
      <c r="B14" s="12">
        <v>23</v>
      </c>
      <c r="C14" s="56" t="s">
        <v>16</v>
      </c>
      <c r="D14" s="56"/>
      <c r="E14" s="15">
        <f>VLOOKUP(C14,RA!B18:D49,3,0)</f>
        <v>1308412.358</v>
      </c>
      <c r="F14" s="25">
        <f>VLOOKUP(C14,RA!B18:I53,8,0)</f>
        <v>200323.0289</v>
      </c>
      <c r="G14" s="16">
        <f t="shared" si="0"/>
        <v>1108089.3291</v>
      </c>
      <c r="H14" s="27">
        <f>RA!J18</f>
        <v>15.310389547696399</v>
      </c>
      <c r="I14" s="20">
        <f>VLOOKUP(B14,RMS!B:D,3,FALSE)</f>
        <v>1308412.6593905999</v>
      </c>
      <c r="J14" s="21">
        <f>VLOOKUP(B14,RMS!B:E,4,FALSE)</f>
        <v>1108089.33011538</v>
      </c>
      <c r="K14" s="22">
        <f t="shared" si="1"/>
        <v>-0.301390599925071</v>
      </c>
      <c r="L14" s="22">
        <f t="shared" si="2"/>
        <v>-1.0153800249099731E-3</v>
      </c>
    </row>
    <row r="15" spans="1:12" x14ac:dyDescent="0.15">
      <c r="A15" s="59"/>
      <c r="B15" s="12">
        <v>24</v>
      </c>
      <c r="C15" s="56" t="s">
        <v>17</v>
      </c>
      <c r="D15" s="56"/>
      <c r="E15" s="15">
        <f>VLOOKUP(C15,RA!B18:D50,3,0)</f>
        <v>603229.44880000001</v>
      </c>
      <c r="F15" s="25">
        <f>VLOOKUP(C15,RA!B19:I54,8,0)</f>
        <v>44814.801700000004</v>
      </c>
      <c r="G15" s="16">
        <f t="shared" si="0"/>
        <v>558414.64710000006</v>
      </c>
      <c r="H15" s="27">
        <f>RA!J19</f>
        <v>7.4291468676056498</v>
      </c>
      <c r="I15" s="20">
        <f>VLOOKUP(B15,RMS!B:D,3,FALSE)</f>
        <v>603229.46369914501</v>
      </c>
      <c r="J15" s="21">
        <f>VLOOKUP(B15,RMS!B:E,4,FALSE)</f>
        <v>558414.64735470095</v>
      </c>
      <c r="K15" s="22">
        <f t="shared" si="1"/>
        <v>-1.4899144996888936E-2</v>
      </c>
      <c r="L15" s="22">
        <f t="shared" si="2"/>
        <v>-2.5470089167356491E-4</v>
      </c>
    </row>
    <row r="16" spans="1:12" x14ac:dyDescent="0.15">
      <c r="A16" s="59"/>
      <c r="B16" s="12">
        <v>25</v>
      </c>
      <c r="C16" s="56" t="s">
        <v>18</v>
      </c>
      <c r="D16" s="56"/>
      <c r="E16" s="15">
        <f>VLOOKUP(C16,RA!B20:D51,3,0)</f>
        <v>673070.86419999995</v>
      </c>
      <c r="F16" s="25">
        <f>VLOOKUP(C16,RA!B20:I55,8,0)</f>
        <v>58610.080300000001</v>
      </c>
      <c r="G16" s="16">
        <f t="shared" si="0"/>
        <v>614460.78389999992</v>
      </c>
      <c r="H16" s="27">
        <f>RA!J20</f>
        <v>8.7078617449386808</v>
      </c>
      <c r="I16" s="20">
        <f>VLOOKUP(B16,RMS!B:D,3,FALSE)</f>
        <v>673070.96810000006</v>
      </c>
      <c r="J16" s="21">
        <f>VLOOKUP(B16,RMS!B:E,4,FALSE)</f>
        <v>614460.78390000004</v>
      </c>
      <c r="K16" s="22">
        <f t="shared" si="1"/>
        <v>-0.10390000010374933</v>
      </c>
      <c r="L16" s="22">
        <f t="shared" si="2"/>
        <v>0</v>
      </c>
    </row>
    <row r="17" spans="1:12" x14ac:dyDescent="0.15">
      <c r="A17" s="59"/>
      <c r="B17" s="12">
        <v>26</v>
      </c>
      <c r="C17" s="56" t="s">
        <v>19</v>
      </c>
      <c r="D17" s="56"/>
      <c r="E17" s="15">
        <f>VLOOKUP(C17,RA!B20:D52,3,0)</f>
        <v>270474.50270000001</v>
      </c>
      <c r="F17" s="25">
        <f>VLOOKUP(C17,RA!B21:I56,8,0)</f>
        <v>32288.319800000001</v>
      </c>
      <c r="G17" s="16">
        <f t="shared" si="0"/>
        <v>238186.18290000001</v>
      </c>
      <c r="H17" s="27">
        <f>RA!J21</f>
        <v>11.937657515841</v>
      </c>
      <c r="I17" s="20">
        <f>VLOOKUP(B17,RMS!B:D,3,FALSE)</f>
        <v>270474.29430098302</v>
      </c>
      <c r="J17" s="21">
        <f>VLOOKUP(B17,RMS!B:E,4,FALSE)</f>
        <v>238186.18285073701</v>
      </c>
      <c r="K17" s="22">
        <f t="shared" si="1"/>
        <v>0.20839901699218899</v>
      </c>
      <c r="L17" s="22">
        <f t="shared" si="2"/>
        <v>4.9263006076216698E-5</v>
      </c>
    </row>
    <row r="18" spans="1:12" x14ac:dyDescent="0.15">
      <c r="A18" s="59"/>
      <c r="B18" s="12">
        <v>27</v>
      </c>
      <c r="C18" s="56" t="s">
        <v>20</v>
      </c>
      <c r="D18" s="56"/>
      <c r="E18" s="15">
        <f>VLOOKUP(C18,RA!B22:D53,3,0)</f>
        <v>1071586.4816000001</v>
      </c>
      <c r="F18" s="25">
        <f>VLOOKUP(C18,RA!B22:I57,8,0)</f>
        <v>126564.07180000001</v>
      </c>
      <c r="G18" s="16">
        <f t="shared" si="0"/>
        <v>945022.40980000002</v>
      </c>
      <c r="H18" s="27">
        <f>RA!J22</f>
        <v>11.810905976625</v>
      </c>
      <c r="I18" s="20">
        <f>VLOOKUP(B18,RMS!B:D,3,FALSE)</f>
        <v>1071586.4997</v>
      </c>
      <c r="J18" s="21">
        <f>VLOOKUP(B18,RMS!B:E,4,FALSE)</f>
        <v>945022.41</v>
      </c>
      <c r="K18" s="22">
        <f t="shared" si="1"/>
        <v>-1.8099999986588955E-2</v>
      </c>
      <c r="L18" s="22">
        <f t="shared" si="2"/>
        <v>-2.0000000949949026E-4</v>
      </c>
    </row>
    <row r="19" spans="1:12" x14ac:dyDescent="0.15">
      <c r="A19" s="59"/>
      <c r="B19" s="12">
        <v>29</v>
      </c>
      <c r="C19" s="56" t="s">
        <v>21</v>
      </c>
      <c r="D19" s="56"/>
      <c r="E19" s="15">
        <f>VLOOKUP(C19,RA!B22:D54,3,0)</f>
        <v>2368445.0391000002</v>
      </c>
      <c r="F19" s="25">
        <f>VLOOKUP(C19,RA!B23:I58,8,0)</f>
        <v>234449.2506</v>
      </c>
      <c r="G19" s="16">
        <f t="shared" si="0"/>
        <v>2133995.7885000003</v>
      </c>
      <c r="H19" s="27">
        <f>RA!J23</f>
        <v>9.8988681066920492</v>
      </c>
      <c r="I19" s="20">
        <f>VLOOKUP(B19,RMS!B:D,3,FALSE)</f>
        <v>2368445.69207265</v>
      </c>
      <c r="J19" s="21">
        <f>VLOOKUP(B19,RMS!B:E,4,FALSE)</f>
        <v>2133995.8200846198</v>
      </c>
      <c r="K19" s="22">
        <f t="shared" si="1"/>
        <v>-0.65297264978289604</v>
      </c>
      <c r="L19" s="22">
        <f t="shared" si="2"/>
        <v>-3.1584619544446468E-2</v>
      </c>
    </row>
    <row r="20" spans="1:12" x14ac:dyDescent="0.15">
      <c r="A20" s="59"/>
      <c r="B20" s="12">
        <v>31</v>
      </c>
      <c r="C20" s="56" t="s">
        <v>22</v>
      </c>
      <c r="D20" s="56"/>
      <c r="E20" s="15">
        <f>VLOOKUP(C20,RA!B24:D55,3,0)</f>
        <v>183833.98199999999</v>
      </c>
      <c r="F20" s="25">
        <f>VLOOKUP(C20,RA!B24:I59,8,0)</f>
        <v>34944.391799999998</v>
      </c>
      <c r="G20" s="16">
        <f t="shared" si="0"/>
        <v>148889.59019999998</v>
      </c>
      <c r="H20" s="27">
        <f>RA!J24</f>
        <v>19.008668266784301</v>
      </c>
      <c r="I20" s="20">
        <f>VLOOKUP(B20,RMS!B:D,3,FALSE)</f>
        <v>183833.97674178999</v>
      </c>
      <c r="J20" s="21">
        <f>VLOOKUP(B20,RMS!B:E,4,FALSE)</f>
        <v>148889.58536495999</v>
      </c>
      <c r="K20" s="22">
        <f t="shared" si="1"/>
        <v>5.2582100033760071E-3</v>
      </c>
      <c r="L20" s="22">
        <f t="shared" si="2"/>
        <v>4.835039988392964E-3</v>
      </c>
    </row>
    <row r="21" spans="1:12" x14ac:dyDescent="0.15">
      <c r="A21" s="59"/>
      <c r="B21" s="12">
        <v>32</v>
      </c>
      <c r="C21" s="56" t="s">
        <v>23</v>
      </c>
      <c r="D21" s="56"/>
      <c r="E21" s="15">
        <f>VLOOKUP(C21,RA!B24:D56,3,0)</f>
        <v>150160.09650000001</v>
      </c>
      <c r="F21" s="25">
        <f>VLOOKUP(C21,RA!B25:I60,8,0)</f>
        <v>12865.353300000001</v>
      </c>
      <c r="G21" s="16">
        <f t="shared" si="0"/>
        <v>137294.74320000003</v>
      </c>
      <c r="H21" s="27">
        <f>RA!J25</f>
        <v>8.5677577464796109</v>
      </c>
      <c r="I21" s="20">
        <f>VLOOKUP(B21,RMS!B:D,3,FALSE)</f>
        <v>150160.09958273199</v>
      </c>
      <c r="J21" s="21">
        <f>VLOOKUP(B21,RMS!B:E,4,FALSE)</f>
        <v>137294.74470789701</v>
      </c>
      <c r="K21" s="22">
        <f t="shared" si="1"/>
        <v>-3.0827319715172052E-3</v>
      </c>
      <c r="L21" s="22">
        <f t="shared" si="2"/>
        <v>-1.5078969881869853E-3</v>
      </c>
    </row>
    <row r="22" spans="1:12" x14ac:dyDescent="0.15">
      <c r="A22" s="59"/>
      <c r="B22" s="12">
        <v>33</v>
      </c>
      <c r="C22" s="56" t="s">
        <v>24</v>
      </c>
      <c r="D22" s="56"/>
      <c r="E22" s="15">
        <f>VLOOKUP(C22,RA!B26:D57,3,0)</f>
        <v>603253.75320000004</v>
      </c>
      <c r="F22" s="25">
        <f>VLOOKUP(C22,RA!B26:I61,8,0)</f>
        <v>75805.706000000006</v>
      </c>
      <c r="G22" s="16">
        <f t="shared" si="0"/>
        <v>527448.04720000003</v>
      </c>
      <c r="H22" s="27">
        <f>RA!J26</f>
        <v>12.5661391409309</v>
      </c>
      <c r="I22" s="20">
        <f>VLOOKUP(B22,RMS!B:D,3,FALSE)</f>
        <v>603253.72838432004</v>
      </c>
      <c r="J22" s="21">
        <f>VLOOKUP(B22,RMS!B:E,4,FALSE)</f>
        <v>527447.93845817796</v>
      </c>
      <c r="K22" s="22">
        <f t="shared" si="1"/>
        <v>2.4815679993480444E-2</v>
      </c>
      <c r="L22" s="22">
        <f t="shared" si="2"/>
        <v>0.10874182207044214</v>
      </c>
    </row>
    <row r="23" spans="1:12" x14ac:dyDescent="0.15">
      <c r="A23" s="59"/>
      <c r="B23" s="12">
        <v>34</v>
      </c>
      <c r="C23" s="56" t="s">
        <v>25</v>
      </c>
      <c r="D23" s="56"/>
      <c r="E23" s="15">
        <f>VLOOKUP(C23,RA!B26:D58,3,0)</f>
        <v>190705.72829999999</v>
      </c>
      <c r="F23" s="25">
        <f>VLOOKUP(C23,RA!B27:I62,8,0)</f>
        <v>60255.224199999997</v>
      </c>
      <c r="G23" s="16">
        <f t="shared" si="0"/>
        <v>130450.50409999999</v>
      </c>
      <c r="H23" s="27">
        <f>RA!J27</f>
        <v>31.595917299983899</v>
      </c>
      <c r="I23" s="20">
        <f>VLOOKUP(B23,RMS!B:D,3,FALSE)</f>
        <v>190705.68615369499</v>
      </c>
      <c r="J23" s="21">
        <f>VLOOKUP(B23,RMS!B:E,4,FALSE)</f>
        <v>130450.51519806701</v>
      </c>
      <c r="K23" s="22">
        <f t="shared" si="1"/>
        <v>4.2146305000642315E-2</v>
      </c>
      <c r="L23" s="22">
        <f t="shared" si="2"/>
        <v>-1.1098067014245316E-2</v>
      </c>
    </row>
    <row r="24" spans="1:12" x14ac:dyDescent="0.15">
      <c r="A24" s="59"/>
      <c r="B24" s="12">
        <v>35</v>
      </c>
      <c r="C24" s="56" t="s">
        <v>26</v>
      </c>
      <c r="D24" s="56"/>
      <c r="E24" s="15">
        <f>VLOOKUP(C24,RA!B28:D59,3,0)</f>
        <v>552243.24069999997</v>
      </c>
      <c r="F24" s="25">
        <f>VLOOKUP(C24,RA!B28:I63,8,0)</f>
        <v>14094.9023</v>
      </c>
      <c r="G24" s="16">
        <f t="shared" si="0"/>
        <v>538148.33840000001</v>
      </c>
      <c r="H24" s="27">
        <f>RA!J28</f>
        <v>2.5522996500842501</v>
      </c>
      <c r="I24" s="20">
        <f>VLOOKUP(B24,RMS!B:D,3,FALSE)</f>
        <v>552243.24066460202</v>
      </c>
      <c r="J24" s="21">
        <f>VLOOKUP(B24,RMS!B:E,4,FALSE)</f>
        <v>538148.324900885</v>
      </c>
      <c r="K24" s="22">
        <f t="shared" si="1"/>
        <v>3.5397941246628761E-5</v>
      </c>
      <c r="L24" s="22">
        <f t="shared" si="2"/>
        <v>1.3499115011654794E-2</v>
      </c>
    </row>
    <row r="25" spans="1:12" x14ac:dyDescent="0.15">
      <c r="A25" s="59"/>
      <c r="B25" s="12">
        <v>36</v>
      </c>
      <c r="C25" s="56" t="s">
        <v>27</v>
      </c>
      <c r="D25" s="56"/>
      <c r="E25" s="15">
        <f>VLOOKUP(C25,RA!B28:D60,3,0)</f>
        <v>458825.50319999998</v>
      </c>
      <c r="F25" s="25">
        <f>VLOOKUP(C25,RA!B29:I64,8,0)</f>
        <v>80582.385500000004</v>
      </c>
      <c r="G25" s="16">
        <f t="shared" si="0"/>
        <v>378243.11769999994</v>
      </c>
      <c r="H25" s="27">
        <f>RA!J29</f>
        <v>17.562752056716999</v>
      </c>
      <c r="I25" s="20">
        <f>VLOOKUP(B25,RMS!B:D,3,FALSE)</f>
        <v>458825.50388495601</v>
      </c>
      <c r="J25" s="21">
        <f>VLOOKUP(B25,RMS!B:E,4,FALSE)</f>
        <v>378243.092237901</v>
      </c>
      <c r="K25" s="22">
        <f t="shared" si="1"/>
        <v>-6.8495603045448661E-4</v>
      </c>
      <c r="L25" s="22">
        <f t="shared" si="2"/>
        <v>2.5462098943535239E-2</v>
      </c>
    </row>
    <row r="26" spans="1:12" x14ac:dyDescent="0.15">
      <c r="A26" s="59"/>
      <c r="B26" s="12">
        <v>37</v>
      </c>
      <c r="C26" s="56" t="s">
        <v>28</v>
      </c>
      <c r="D26" s="56"/>
      <c r="E26" s="15">
        <f>VLOOKUP(C26,RA!B30:D61,3,0)</f>
        <v>1087806.0981999999</v>
      </c>
      <c r="F26" s="25">
        <f>VLOOKUP(C26,RA!B30:I65,8,0)</f>
        <v>86811.036500000002</v>
      </c>
      <c r="G26" s="16">
        <f t="shared" si="0"/>
        <v>1000995.0616999998</v>
      </c>
      <c r="H26" s="27">
        <f>RA!J30</f>
        <v>7.98037781215299</v>
      </c>
      <c r="I26" s="20">
        <f>VLOOKUP(B26,RMS!B:D,3,FALSE)</f>
        <v>1087806.09603009</v>
      </c>
      <c r="J26" s="21">
        <f>VLOOKUP(B26,RMS!B:E,4,FALSE)</f>
        <v>1000995.05295559</v>
      </c>
      <c r="K26" s="22">
        <f t="shared" si="1"/>
        <v>2.1699098870158195E-3</v>
      </c>
      <c r="L26" s="22">
        <f t="shared" si="2"/>
        <v>8.7444098899140954E-3</v>
      </c>
    </row>
    <row r="27" spans="1:12" x14ac:dyDescent="0.15">
      <c r="A27" s="59"/>
      <c r="B27" s="12">
        <v>38</v>
      </c>
      <c r="C27" s="56" t="s">
        <v>29</v>
      </c>
      <c r="D27" s="56"/>
      <c r="E27" s="15">
        <f>VLOOKUP(C27,RA!B30:D62,3,0)</f>
        <v>555344.83270000003</v>
      </c>
      <c r="F27" s="25">
        <f>VLOOKUP(C27,RA!B31:I66,8,0)</f>
        <v>27292.738700000002</v>
      </c>
      <c r="G27" s="16">
        <f t="shared" si="0"/>
        <v>528052.09400000004</v>
      </c>
      <c r="H27" s="27">
        <f>RA!J31</f>
        <v>4.9145570630966304</v>
      </c>
      <c r="I27" s="20">
        <f>VLOOKUP(B27,RMS!B:D,3,FALSE)</f>
        <v>555344.81730265496</v>
      </c>
      <c r="J27" s="21">
        <f>VLOOKUP(B27,RMS!B:E,4,FALSE)</f>
        <v>528052.08751238894</v>
      </c>
      <c r="K27" s="22">
        <f t="shared" si="1"/>
        <v>1.5397345065139234E-2</v>
      </c>
      <c r="L27" s="22">
        <f t="shared" si="2"/>
        <v>6.4876110991463065E-3</v>
      </c>
    </row>
    <row r="28" spans="1:12" x14ac:dyDescent="0.15">
      <c r="A28" s="59"/>
      <c r="B28" s="12">
        <v>39</v>
      </c>
      <c r="C28" s="56" t="s">
        <v>30</v>
      </c>
      <c r="D28" s="56"/>
      <c r="E28" s="15">
        <f>VLOOKUP(C28,RA!B32:D63,3,0)</f>
        <v>101953.4427</v>
      </c>
      <c r="F28" s="25">
        <f>VLOOKUP(C28,RA!B32:I67,8,0)</f>
        <v>29289.898499999999</v>
      </c>
      <c r="G28" s="16">
        <f t="shared" si="0"/>
        <v>72663.544200000004</v>
      </c>
      <c r="H28" s="27">
        <f>RA!J32</f>
        <v>28.7286998107421</v>
      </c>
      <c r="I28" s="20">
        <f>VLOOKUP(B28,RMS!B:D,3,FALSE)</f>
        <v>101953.402364133</v>
      </c>
      <c r="J28" s="21">
        <f>VLOOKUP(B28,RMS!B:E,4,FALSE)</f>
        <v>72663.5303003031</v>
      </c>
      <c r="K28" s="22">
        <f t="shared" si="1"/>
        <v>4.0335867000976577E-2</v>
      </c>
      <c r="L28" s="22">
        <f t="shared" si="2"/>
        <v>1.3899696903536096E-2</v>
      </c>
    </row>
    <row r="29" spans="1:12" x14ac:dyDescent="0.15">
      <c r="A29" s="59"/>
      <c r="B29" s="12">
        <v>40</v>
      </c>
      <c r="C29" s="56" t="s">
        <v>31</v>
      </c>
      <c r="D29" s="56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 x14ac:dyDescent="0.15">
      <c r="A30" s="59"/>
      <c r="B30" s="12">
        <v>41</v>
      </c>
      <c r="C30" s="56" t="s">
        <v>36</v>
      </c>
      <c r="D30" s="5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59"/>
      <c r="B31" s="12">
        <v>42</v>
      </c>
      <c r="C31" s="56" t="s">
        <v>32</v>
      </c>
      <c r="D31" s="56"/>
      <c r="E31" s="15">
        <f>VLOOKUP(C31,RA!B34:D66,3,0)</f>
        <v>72026.069199999998</v>
      </c>
      <c r="F31" s="25">
        <f>VLOOKUP(C31,RA!B35:I70,8,0)</f>
        <v>8978.4364999999998</v>
      </c>
      <c r="G31" s="16">
        <f t="shared" si="0"/>
        <v>63047.632700000002</v>
      </c>
      <c r="H31" s="27">
        <f>RA!J35</f>
        <v>12.465537269664001</v>
      </c>
      <c r="I31" s="20">
        <f>VLOOKUP(B31,RMS!B:D,3,FALSE)</f>
        <v>72026.069199999998</v>
      </c>
      <c r="J31" s="21">
        <f>VLOOKUP(B31,RMS!B:E,4,FALSE)</f>
        <v>63047.632100000003</v>
      </c>
      <c r="K31" s="22">
        <f t="shared" si="1"/>
        <v>0</v>
      </c>
      <c r="L31" s="22">
        <f t="shared" si="2"/>
        <v>5.9999999939464033E-4</v>
      </c>
    </row>
    <row r="32" spans="1:12" x14ac:dyDescent="0.15">
      <c r="A32" s="59"/>
      <c r="B32" s="12">
        <v>71</v>
      </c>
      <c r="C32" s="56" t="s">
        <v>37</v>
      </c>
      <c r="D32" s="5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59"/>
      <c r="B33" s="12">
        <v>72</v>
      </c>
      <c r="C33" s="56" t="s">
        <v>38</v>
      </c>
      <c r="D33" s="5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59"/>
      <c r="B34" s="12">
        <v>73</v>
      </c>
      <c r="C34" s="56" t="s">
        <v>39</v>
      </c>
      <c r="D34" s="5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59"/>
      <c r="B35" s="12">
        <v>75</v>
      </c>
      <c r="C35" s="56" t="s">
        <v>33</v>
      </c>
      <c r="D35" s="56"/>
      <c r="E35" s="15">
        <f>VLOOKUP(C35,RA!B8:D70,3,0)</f>
        <v>181829.91519999999</v>
      </c>
      <c r="F35" s="25">
        <f>VLOOKUP(C35,RA!B8:I74,8,0)</f>
        <v>8105.8607000000002</v>
      </c>
      <c r="G35" s="16">
        <f t="shared" si="0"/>
        <v>173724.0545</v>
      </c>
      <c r="H35" s="27">
        <f>RA!J39</f>
        <v>4.4579356983608198</v>
      </c>
      <c r="I35" s="20">
        <f>VLOOKUP(B35,RMS!B:D,3,FALSE)</f>
        <v>181829.914529915</v>
      </c>
      <c r="J35" s="21">
        <f>VLOOKUP(B35,RMS!B:E,4,FALSE)</f>
        <v>173724.055555556</v>
      </c>
      <c r="K35" s="22">
        <f t="shared" si="1"/>
        <v>6.7008499172516167E-4</v>
      </c>
      <c r="L35" s="22">
        <f t="shared" si="2"/>
        <v>-1.0555560002103448E-3</v>
      </c>
    </row>
    <row r="36" spans="1:12" x14ac:dyDescent="0.15">
      <c r="A36" s="59"/>
      <c r="B36" s="12">
        <v>76</v>
      </c>
      <c r="C36" s="56" t="s">
        <v>34</v>
      </c>
      <c r="D36" s="56"/>
      <c r="E36" s="15">
        <f>VLOOKUP(C36,RA!B8:D71,3,0)</f>
        <v>500164.70860000001</v>
      </c>
      <c r="F36" s="25">
        <f>VLOOKUP(C36,RA!B8:I75,8,0)</f>
        <v>28746.785899999999</v>
      </c>
      <c r="G36" s="16">
        <f t="shared" si="0"/>
        <v>471417.9227</v>
      </c>
      <c r="H36" s="27">
        <f>RA!J40</f>
        <v>5.7474638665459796</v>
      </c>
      <c r="I36" s="20">
        <f>VLOOKUP(B36,RMS!B:D,3,FALSE)</f>
        <v>500164.705307692</v>
      </c>
      <c r="J36" s="21">
        <f>VLOOKUP(B36,RMS!B:E,4,FALSE)</f>
        <v>471417.92273076897</v>
      </c>
      <c r="K36" s="22">
        <f t="shared" si="1"/>
        <v>3.2923080143518746E-3</v>
      </c>
      <c r="L36" s="22">
        <f t="shared" si="2"/>
        <v>-3.0768977012485266E-5</v>
      </c>
    </row>
    <row r="37" spans="1:12" x14ac:dyDescent="0.15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x14ac:dyDescent="0.15">
      <c r="A39" s="59"/>
      <c r="B39" s="12">
        <v>99</v>
      </c>
      <c r="C39" s="56" t="s">
        <v>35</v>
      </c>
      <c r="D39" s="56"/>
      <c r="E39" s="15">
        <f>VLOOKUP(C39,RA!B8:D74,3,0)</f>
        <v>8291.1957000000002</v>
      </c>
      <c r="F39" s="25">
        <f>VLOOKUP(C39,RA!B8:I78,8,0)</f>
        <v>807.42399999999998</v>
      </c>
      <c r="G39" s="16">
        <f t="shared" si="0"/>
        <v>7483.7717000000002</v>
      </c>
      <c r="H39" s="27">
        <f>RA!J43</f>
        <v>9.7383300215673394</v>
      </c>
      <c r="I39" s="20">
        <f>VLOOKUP(B39,RMS!B:D,3,FALSE)</f>
        <v>8291.1958248241408</v>
      </c>
      <c r="J39" s="21">
        <f>VLOOKUP(B39,RMS!B:E,4,FALSE)</f>
        <v>7483.7720293472503</v>
      </c>
      <c r="K39" s="22">
        <f t="shared" si="1"/>
        <v>-1.2482414058467839E-4</v>
      </c>
      <c r="L39" s="22">
        <f t="shared" si="2"/>
        <v>-3.2934725004452048E-4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sqref="A1:XFD1048576"/>
    </sheetView>
  </sheetViews>
  <sheetFormatPr defaultRowHeight="11.25" x14ac:dyDescent="0.1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35" t="s">
        <v>47</v>
      </c>
      <c r="W1" s="62"/>
    </row>
    <row r="2" spans="1:23" ht="12.75" x14ac:dyDescent="0.2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35"/>
      <c r="W2" s="62"/>
    </row>
    <row r="3" spans="1:23" ht="23.25" thickBot="1" x14ac:dyDescent="0.2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36" t="s">
        <v>48</v>
      </c>
      <c r="W3" s="62"/>
    </row>
    <row r="4" spans="1:23" ht="12.75" thickTop="1" thickBot="1" x14ac:dyDescent="0.2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W4" s="62"/>
    </row>
    <row r="5" spans="1:23" ht="12.75" thickTop="1" thickBot="1" x14ac:dyDescent="0.25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 x14ac:dyDescent="0.2">
      <c r="A6" s="42" t="s">
        <v>3</v>
      </c>
      <c r="B6" s="63" t="s">
        <v>4</v>
      </c>
      <c r="C6" s="64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 x14ac:dyDescent="0.2">
      <c r="A7" s="65" t="s">
        <v>5</v>
      </c>
      <c r="B7" s="66"/>
      <c r="C7" s="67"/>
      <c r="D7" s="44">
        <v>13694933.35</v>
      </c>
      <c r="E7" s="44">
        <v>16077416</v>
      </c>
      <c r="F7" s="45">
        <v>85.181184277373902</v>
      </c>
      <c r="G7" s="44">
        <v>12146686.725099999</v>
      </c>
      <c r="H7" s="45">
        <v>12.7462464451371</v>
      </c>
      <c r="I7" s="44">
        <v>1540789.8684</v>
      </c>
      <c r="J7" s="45">
        <v>11.2508022421299</v>
      </c>
      <c r="K7" s="44">
        <v>1498401.0290000001</v>
      </c>
      <c r="L7" s="45">
        <v>12.3358827218594</v>
      </c>
      <c r="M7" s="45">
        <v>2.8289382201165E-2</v>
      </c>
      <c r="N7" s="44">
        <v>103111649.4417</v>
      </c>
      <c r="O7" s="44">
        <v>3269768321.1894002</v>
      </c>
      <c r="P7" s="44">
        <v>769532</v>
      </c>
      <c r="Q7" s="44">
        <v>795001</v>
      </c>
      <c r="R7" s="45">
        <v>-3.20364376900155</v>
      </c>
      <c r="S7" s="44">
        <v>17.796444267424899</v>
      </c>
      <c r="T7" s="44">
        <v>18.069460215144399</v>
      </c>
      <c r="U7" s="46">
        <v>-1.53410391209019</v>
      </c>
    </row>
    <row r="8" spans="1:23" ht="12" thickBot="1" x14ac:dyDescent="0.2">
      <c r="A8" s="68">
        <v>41794</v>
      </c>
      <c r="B8" s="71" t="s">
        <v>6</v>
      </c>
      <c r="C8" s="72"/>
      <c r="D8" s="47">
        <v>509648.95270000002</v>
      </c>
      <c r="E8" s="47">
        <v>470039</v>
      </c>
      <c r="F8" s="48">
        <v>108.42695025306401</v>
      </c>
      <c r="G8" s="47">
        <v>369922.02679999999</v>
      </c>
      <c r="H8" s="48">
        <v>37.771994035798301</v>
      </c>
      <c r="I8" s="47">
        <v>129974.3309</v>
      </c>
      <c r="J8" s="48">
        <v>25.502717156863898</v>
      </c>
      <c r="K8" s="47">
        <v>84142.674100000004</v>
      </c>
      <c r="L8" s="48">
        <v>22.7460567373816</v>
      </c>
      <c r="M8" s="48">
        <v>0.54468980562147395</v>
      </c>
      <c r="N8" s="47">
        <v>2758445.5630999999</v>
      </c>
      <c r="O8" s="47">
        <v>125333713.0314</v>
      </c>
      <c r="P8" s="47">
        <v>22443</v>
      </c>
      <c r="Q8" s="47">
        <v>24371</v>
      </c>
      <c r="R8" s="48">
        <v>-7.9110418119896604</v>
      </c>
      <c r="S8" s="47">
        <v>22.708593000044601</v>
      </c>
      <c r="T8" s="47">
        <v>22.5746221738952</v>
      </c>
      <c r="U8" s="49">
        <v>0.58995652504357499</v>
      </c>
    </row>
    <row r="9" spans="1:23" ht="12" thickBot="1" x14ac:dyDescent="0.2">
      <c r="A9" s="69"/>
      <c r="B9" s="71" t="s">
        <v>7</v>
      </c>
      <c r="C9" s="72"/>
      <c r="D9" s="47">
        <v>61570.5216</v>
      </c>
      <c r="E9" s="47">
        <v>66971</v>
      </c>
      <c r="F9" s="48">
        <v>91.936094130295203</v>
      </c>
      <c r="G9" s="47">
        <v>59026.034099999997</v>
      </c>
      <c r="H9" s="48">
        <v>4.3107885169605202</v>
      </c>
      <c r="I9" s="47">
        <v>14573.057000000001</v>
      </c>
      <c r="J9" s="48">
        <v>23.668886703081</v>
      </c>
      <c r="K9" s="47">
        <v>12534.1276</v>
      </c>
      <c r="L9" s="48">
        <v>21.234914036008401</v>
      </c>
      <c r="M9" s="48">
        <v>0.162670228440949</v>
      </c>
      <c r="N9" s="47">
        <v>628979.56449999998</v>
      </c>
      <c r="O9" s="47">
        <v>21210982.557100002</v>
      </c>
      <c r="P9" s="47">
        <v>3631</v>
      </c>
      <c r="Q9" s="47">
        <v>3935</v>
      </c>
      <c r="R9" s="48">
        <v>-7.7255400254129603</v>
      </c>
      <c r="S9" s="47">
        <v>16.956904874690199</v>
      </c>
      <c r="T9" s="47">
        <v>17.955215349428201</v>
      </c>
      <c r="U9" s="49">
        <v>-5.8873390050569503</v>
      </c>
    </row>
    <row r="10" spans="1:23" ht="12" thickBot="1" x14ac:dyDescent="0.2">
      <c r="A10" s="69"/>
      <c r="B10" s="71" t="s">
        <v>8</v>
      </c>
      <c r="C10" s="72"/>
      <c r="D10" s="47">
        <v>99737.343599999993</v>
      </c>
      <c r="E10" s="47">
        <v>108955</v>
      </c>
      <c r="F10" s="48">
        <v>91.539941810839395</v>
      </c>
      <c r="G10" s="47">
        <v>105538.25169999999</v>
      </c>
      <c r="H10" s="48">
        <v>-5.4964981952605001</v>
      </c>
      <c r="I10" s="47">
        <v>30207.4319</v>
      </c>
      <c r="J10" s="48">
        <v>30.286982598161</v>
      </c>
      <c r="K10" s="47">
        <v>19144.990699999998</v>
      </c>
      <c r="L10" s="48">
        <v>18.1403333782911</v>
      </c>
      <c r="M10" s="48">
        <v>0.57782431829543801</v>
      </c>
      <c r="N10" s="47">
        <v>1917727.3936999999</v>
      </c>
      <c r="O10" s="47">
        <v>32031523.5942</v>
      </c>
      <c r="P10" s="47">
        <v>74160</v>
      </c>
      <c r="Q10" s="47">
        <v>79187</v>
      </c>
      <c r="R10" s="48">
        <v>-6.3482642352911496</v>
      </c>
      <c r="S10" s="47">
        <v>1.34489406148867</v>
      </c>
      <c r="T10" s="47">
        <v>1.5683470645434201</v>
      </c>
      <c r="U10" s="49">
        <v>-16.6149148437318</v>
      </c>
    </row>
    <row r="11" spans="1:23" ht="12" thickBot="1" x14ac:dyDescent="0.2">
      <c r="A11" s="69"/>
      <c r="B11" s="71" t="s">
        <v>9</v>
      </c>
      <c r="C11" s="72"/>
      <c r="D11" s="47">
        <v>72299.446100000001</v>
      </c>
      <c r="E11" s="47">
        <v>61304</v>
      </c>
      <c r="F11" s="48">
        <v>117.935935828005</v>
      </c>
      <c r="G11" s="47">
        <v>52512.074200000003</v>
      </c>
      <c r="H11" s="48">
        <v>37.681566004490399</v>
      </c>
      <c r="I11" s="47">
        <v>11185.351000000001</v>
      </c>
      <c r="J11" s="48">
        <v>15.4708667954788</v>
      </c>
      <c r="K11" s="47">
        <v>11924.934999999999</v>
      </c>
      <c r="L11" s="48">
        <v>22.708939194788101</v>
      </c>
      <c r="M11" s="48">
        <v>-6.2019960695801998E-2</v>
      </c>
      <c r="N11" s="47">
        <v>436149.66940000001</v>
      </c>
      <c r="O11" s="47">
        <v>13235077.283600001</v>
      </c>
      <c r="P11" s="47">
        <v>3476</v>
      </c>
      <c r="Q11" s="47">
        <v>3940</v>
      </c>
      <c r="R11" s="48">
        <v>-11.7766497461929</v>
      </c>
      <c r="S11" s="47">
        <v>20.799610500575401</v>
      </c>
      <c r="T11" s="47">
        <v>24.363284543147198</v>
      </c>
      <c r="U11" s="49">
        <v>-17.133369119932599</v>
      </c>
    </row>
    <row r="12" spans="1:23" ht="12" thickBot="1" x14ac:dyDescent="0.2">
      <c r="A12" s="69"/>
      <c r="B12" s="71" t="s">
        <v>10</v>
      </c>
      <c r="C12" s="72"/>
      <c r="D12" s="47">
        <v>271457.74040000001</v>
      </c>
      <c r="E12" s="47">
        <v>235580</v>
      </c>
      <c r="F12" s="48">
        <v>115.229535784022</v>
      </c>
      <c r="G12" s="47">
        <v>196961.2936</v>
      </c>
      <c r="H12" s="48">
        <v>37.822886638474003</v>
      </c>
      <c r="I12" s="47">
        <v>42815.5602</v>
      </c>
      <c r="J12" s="48">
        <v>15.7724587764232</v>
      </c>
      <c r="K12" s="47">
        <v>19602.916300000001</v>
      </c>
      <c r="L12" s="48">
        <v>9.9526744273982608</v>
      </c>
      <c r="M12" s="48">
        <v>1.1841423768156401</v>
      </c>
      <c r="N12" s="47">
        <v>1832693.4827000001</v>
      </c>
      <c r="O12" s="47">
        <v>39290083.502999999</v>
      </c>
      <c r="P12" s="47">
        <v>2726</v>
      </c>
      <c r="Q12" s="47">
        <v>3845</v>
      </c>
      <c r="R12" s="48">
        <v>-29.102730819245799</v>
      </c>
      <c r="S12" s="47">
        <v>99.580975935436499</v>
      </c>
      <c r="T12" s="47">
        <v>92.3956519895969</v>
      </c>
      <c r="U12" s="49">
        <v>7.2155588739140999</v>
      </c>
    </row>
    <row r="13" spans="1:23" ht="12" thickBot="1" x14ac:dyDescent="0.2">
      <c r="A13" s="69"/>
      <c r="B13" s="71" t="s">
        <v>11</v>
      </c>
      <c r="C13" s="72"/>
      <c r="D13" s="47">
        <v>244490.59650000001</v>
      </c>
      <c r="E13" s="47">
        <v>255648</v>
      </c>
      <c r="F13" s="48">
        <v>95.635638260420606</v>
      </c>
      <c r="G13" s="47">
        <v>213496.04329999999</v>
      </c>
      <c r="H13" s="48">
        <v>14.517624177440601</v>
      </c>
      <c r="I13" s="47">
        <v>72109.373300000007</v>
      </c>
      <c r="J13" s="48">
        <v>29.493720548880098</v>
      </c>
      <c r="K13" s="47">
        <v>58045.500599999999</v>
      </c>
      <c r="L13" s="48">
        <v>27.1880919677915</v>
      </c>
      <c r="M13" s="48">
        <v>0.242290488575785</v>
      </c>
      <c r="N13" s="47">
        <v>1501311.6832000001</v>
      </c>
      <c r="O13" s="47">
        <v>61901019.335000001</v>
      </c>
      <c r="P13" s="47">
        <v>9753</v>
      </c>
      <c r="Q13" s="47">
        <v>11559</v>
      </c>
      <c r="R13" s="48">
        <v>-15.6241889436803</v>
      </c>
      <c r="S13" s="47">
        <v>25.068245309135602</v>
      </c>
      <c r="T13" s="47">
        <v>25.364520010381501</v>
      </c>
      <c r="U13" s="49">
        <v>-1.18187251477828</v>
      </c>
    </row>
    <row r="14" spans="1:23" ht="12" thickBot="1" x14ac:dyDescent="0.2">
      <c r="A14" s="69"/>
      <c r="B14" s="71" t="s">
        <v>12</v>
      </c>
      <c r="C14" s="72"/>
      <c r="D14" s="47">
        <v>157923.8432</v>
      </c>
      <c r="E14" s="47">
        <v>135863</v>
      </c>
      <c r="F14" s="48">
        <v>116.23756519435</v>
      </c>
      <c r="G14" s="47">
        <v>123279.52800000001</v>
      </c>
      <c r="H14" s="48">
        <v>28.1022451675837</v>
      </c>
      <c r="I14" s="47">
        <v>34477.9424</v>
      </c>
      <c r="J14" s="48">
        <v>21.832005668919798</v>
      </c>
      <c r="K14" s="47">
        <v>22370.061600000001</v>
      </c>
      <c r="L14" s="48">
        <v>18.1458040624555</v>
      </c>
      <c r="M14" s="48">
        <v>0.54125379788851402</v>
      </c>
      <c r="N14" s="47">
        <v>1113829.3746</v>
      </c>
      <c r="O14" s="47">
        <v>28478242.590399999</v>
      </c>
      <c r="P14" s="47">
        <v>3164</v>
      </c>
      <c r="Q14" s="47">
        <v>2944</v>
      </c>
      <c r="R14" s="48">
        <v>7.4728260869565197</v>
      </c>
      <c r="S14" s="47">
        <v>49.912719089759797</v>
      </c>
      <c r="T14" s="47">
        <v>60.409008797554399</v>
      </c>
      <c r="U14" s="49">
        <v>-21.0292885244715</v>
      </c>
    </row>
    <row r="15" spans="1:23" ht="12" thickBot="1" x14ac:dyDescent="0.2">
      <c r="A15" s="69"/>
      <c r="B15" s="71" t="s">
        <v>13</v>
      </c>
      <c r="C15" s="72"/>
      <c r="D15" s="47">
        <v>110621.9218</v>
      </c>
      <c r="E15" s="47">
        <v>100417</v>
      </c>
      <c r="F15" s="48">
        <v>110.162543991555</v>
      </c>
      <c r="G15" s="47">
        <v>82452.347299999994</v>
      </c>
      <c r="H15" s="48">
        <v>34.164672592650398</v>
      </c>
      <c r="I15" s="47">
        <v>25807.260900000001</v>
      </c>
      <c r="J15" s="48">
        <v>23.329246572536</v>
      </c>
      <c r="K15" s="47">
        <v>19060.5753</v>
      </c>
      <c r="L15" s="48">
        <v>23.117080258065599</v>
      </c>
      <c r="M15" s="48">
        <v>0.35396022910179398</v>
      </c>
      <c r="N15" s="47">
        <v>743158.5773</v>
      </c>
      <c r="O15" s="47">
        <v>21994752.8017</v>
      </c>
      <c r="P15" s="47">
        <v>4362</v>
      </c>
      <c r="Q15" s="47">
        <v>4836</v>
      </c>
      <c r="R15" s="48">
        <v>-9.8014888337468999</v>
      </c>
      <c r="S15" s="47">
        <v>25.360367216873001</v>
      </c>
      <c r="T15" s="47">
        <v>28.250984243176202</v>
      </c>
      <c r="U15" s="49">
        <v>-11.398167075356699</v>
      </c>
    </row>
    <row r="16" spans="1:23" ht="12" thickBot="1" x14ac:dyDescent="0.2">
      <c r="A16" s="69"/>
      <c r="B16" s="71" t="s">
        <v>14</v>
      </c>
      <c r="C16" s="72"/>
      <c r="D16" s="47">
        <v>817006.30989999999</v>
      </c>
      <c r="E16" s="47">
        <v>832658</v>
      </c>
      <c r="F16" s="48">
        <v>98.120273857934507</v>
      </c>
      <c r="G16" s="47">
        <v>592550.43960000004</v>
      </c>
      <c r="H16" s="48">
        <v>37.879622610949099</v>
      </c>
      <c r="I16" s="47">
        <v>-30995.615900000001</v>
      </c>
      <c r="J16" s="48">
        <v>-3.79380373497896</v>
      </c>
      <c r="K16" s="47">
        <v>39492.013500000001</v>
      </c>
      <c r="L16" s="48">
        <v>6.6647513630500397</v>
      </c>
      <c r="M16" s="48">
        <v>-1.78485782701356</v>
      </c>
      <c r="N16" s="47">
        <v>6466426.7329000002</v>
      </c>
      <c r="O16" s="47">
        <v>165329856.0916</v>
      </c>
      <c r="P16" s="47">
        <v>37915</v>
      </c>
      <c r="Q16" s="47">
        <v>45906</v>
      </c>
      <c r="R16" s="48">
        <v>-17.407310591208098</v>
      </c>
      <c r="S16" s="47">
        <v>21.548366343135999</v>
      </c>
      <c r="T16" s="47">
        <v>18.239323312856701</v>
      </c>
      <c r="U16" s="49">
        <v>15.3563522059449</v>
      </c>
    </row>
    <row r="17" spans="1:21" ht="12" thickBot="1" x14ac:dyDescent="0.2">
      <c r="A17" s="69"/>
      <c r="B17" s="71" t="s">
        <v>15</v>
      </c>
      <c r="C17" s="72"/>
      <c r="D17" s="47">
        <v>408519.41360000003</v>
      </c>
      <c r="E17" s="47">
        <v>499693</v>
      </c>
      <c r="F17" s="48">
        <v>81.754079724951097</v>
      </c>
      <c r="G17" s="47">
        <v>391187.03249999997</v>
      </c>
      <c r="H17" s="48">
        <v>4.4307146352045903</v>
      </c>
      <c r="I17" s="47">
        <v>45005.479700000004</v>
      </c>
      <c r="J17" s="48">
        <v>11.016729732229299</v>
      </c>
      <c r="K17" s="47">
        <v>48635.86</v>
      </c>
      <c r="L17" s="48">
        <v>12.432891675671801</v>
      </c>
      <c r="M17" s="48">
        <v>-7.4644106221211995E-2</v>
      </c>
      <c r="N17" s="47">
        <v>7776866.4400000004</v>
      </c>
      <c r="O17" s="47">
        <v>176441790.31990001</v>
      </c>
      <c r="P17" s="47">
        <v>11617</v>
      </c>
      <c r="Q17" s="47">
        <v>11760</v>
      </c>
      <c r="R17" s="48">
        <v>-1.21598639455782</v>
      </c>
      <c r="S17" s="47">
        <v>35.165654953946799</v>
      </c>
      <c r="T17" s="47">
        <v>38.498203724489798</v>
      </c>
      <c r="U17" s="49">
        <v>-9.4767146379253102</v>
      </c>
    </row>
    <row r="18" spans="1:21" ht="12" thickBot="1" x14ac:dyDescent="0.2">
      <c r="A18" s="69"/>
      <c r="B18" s="71" t="s">
        <v>16</v>
      </c>
      <c r="C18" s="72"/>
      <c r="D18" s="47">
        <v>1308412.358</v>
      </c>
      <c r="E18" s="47">
        <v>1320821</v>
      </c>
      <c r="F18" s="48">
        <v>99.060535681973604</v>
      </c>
      <c r="G18" s="47">
        <v>1068556.4099999999</v>
      </c>
      <c r="H18" s="48">
        <v>22.4467277305463</v>
      </c>
      <c r="I18" s="47">
        <v>200323.0289</v>
      </c>
      <c r="J18" s="48">
        <v>15.310389547696399</v>
      </c>
      <c r="K18" s="47">
        <v>143124.17050000001</v>
      </c>
      <c r="L18" s="48">
        <v>13.394161427565599</v>
      </c>
      <c r="M18" s="48">
        <v>0.39964499497308897</v>
      </c>
      <c r="N18" s="47">
        <v>9300595.0526000001</v>
      </c>
      <c r="O18" s="47">
        <v>419484904.58240002</v>
      </c>
      <c r="P18" s="47">
        <v>66654</v>
      </c>
      <c r="Q18" s="47">
        <v>67836</v>
      </c>
      <c r="R18" s="48">
        <v>-1.7424376437289899</v>
      </c>
      <c r="S18" s="47">
        <v>19.629915053860199</v>
      </c>
      <c r="T18" s="47">
        <v>19.325972182911698</v>
      </c>
      <c r="U18" s="49">
        <v>1.5483656965124599</v>
      </c>
    </row>
    <row r="19" spans="1:21" ht="12" thickBot="1" x14ac:dyDescent="0.2">
      <c r="A19" s="69"/>
      <c r="B19" s="71" t="s">
        <v>17</v>
      </c>
      <c r="C19" s="72"/>
      <c r="D19" s="47">
        <v>603229.44880000001</v>
      </c>
      <c r="E19" s="47">
        <v>474974</v>
      </c>
      <c r="F19" s="48">
        <v>127.002625154219</v>
      </c>
      <c r="G19" s="47">
        <v>378952.52750000003</v>
      </c>
      <c r="H19" s="48">
        <v>59.183381828743698</v>
      </c>
      <c r="I19" s="47">
        <v>44814.801700000004</v>
      </c>
      <c r="J19" s="48">
        <v>7.4291468676056498</v>
      </c>
      <c r="K19" s="47">
        <v>38085.840100000001</v>
      </c>
      <c r="L19" s="48">
        <v>10.050293199324299</v>
      </c>
      <c r="M19" s="48">
        <v>0.17667882820313599</v>
      </c>
      <c r="N19" s="47">
        <v>3673316.8421</v>
      </c>
      <c r="O19" s="47">
        <v>134070599.84900001</v>
      </c>
      <c r="P19" s="47">
        <v>9615</v>
      </c>
      <c r="Q19" s="47">
        <v>8711</v>
      </c>
      <c r="R19" s="48">
        <v>10.377683388818699</v>
      </c>
      <c r="S19" s="47">
        <v>62.7383722100884</v>
      </c>
      <c r="T19" s="47">
        <v>50.737424027092203</v>
      </c>
      <c r="U19" s="49">
        <v>19.128561612675199</v>
      </c>
    </row>
    <row r="20" spans="1:21" ht="12" thickBot="1" x14ac:dyDescent="0.2">
      <c r="A20" s="69"/>
      <c r="B20" s="71" t="s">
        <v>18</v>
      </c>
      <c r="C20" s="72"/>
      <c r="D20" s="47">
        <v>673070.86419999995</v>
      </c>
      <c r="E20" s="47">
        <v>812402</v>
      </c>
      <c r="F20" s="48">
        <v>82.849483900827394</v>
      </c>
      <c r="G20" s="47">
        <v>663994.50459999999</v>
      </c>
      <c r="H20" s="48">
        <v>1.3669329395229901</v>
      </c>
      <c r="I20" s="47">
        <v>58610.080300000001</v>
      </c>
      <c r="J20" s="48">
        <v>8.7078617449386808</v>
      </c>
      <c r="K20" s="47">
        <v>34901.818599999999</v>
      </c>
      <c r="L20" s="48">
        <v>5.2563414844864402</v>
      </c>
      <c r="M20" s="48">
        <v>0.67928442273205802</v>
      </c>
      <c r="N20" s="47">
        <v>4339278.7149999999</v>
      </c>
      <c r="O20" s="47">
        <v>187897624.81020001</v>
      </c>
      <c r="P20" s="47">
        <v>31053</v>
      </c>
      <c r="Q20" s="47">
        <v>29986</v>
      </c>
      <c r="R20" s="48">
        <v>3.5583272193690401</v>
      </c>
      <c r="S20" s="47">
        <v>21.674906263484999</v>
      </c>
      <c r="T20" s="47">
        <v>23.614424858267199</v>
      </c>
      <c r="U20" s="49">
        <v>-8.9482213727015001</v>
      </c>
    </row>
    <row r="21" spans="1:21" ht="12" thickBot="1" x14ac:dyDescent="0.2">
      <c r="A21" s="69"/>
      <c r="B21" s="71" t="s">
        <v>19</v>
      </c>
      <c r="C21" s="72"/>
      <c r="D21" s="47">
        <v>270474.50270000001</v>
      </c>
      <c r="E21" s="47">
        <v>281123</v>
      </c>
      <c r="F21" s="48">
        <v>96.212157205209095</v>
      </c>
      <c r="G21" s="47">
        <v>244126.1249</v>
      </c>
      <c r="H21" s="48">
        <v>10.792936565389301</v>
      </c>
      <c r="I21" s="47">
        <v>32288.319800000001</v>
      </c>
      <c r="J21" s="48">
        <v>11.937657515841</v>
      </c>
      <c r="K21" s="47">
        <v>29530.035400000001</v>
      </c>
      <c r="L21" s="48">
        <v>12.096220923547699</v>
      </c>
      <c r="M21" s="48">
        <v>9.3406064795981E-2</v>
      </c>
      <c r="N21" s="47">
        <v>1490607.1666000001</v>
      </c>
      <c r="O21" s="47">
        <v>76605184.324200004</v>
      </c>
      <c r="P21" s="47">
        <v>25829</v>
      </c>
      <c r="Q21" s="47">
        <v>25252</v>
      </c>
      <c r="R21" s="48">
        <v>2.2849675273245702</v>
      </c>
      <c r="S21" s="47">
        <v>10.4717372991599</v>
      </c>
      <c r="T21" s="47">
        <v>11.0642457983526</v>
      </c>
      <c r="U21" s="49">
        <v>-5.6581680982417799</v>
      </c>
    </row>
    <row r="22" spans="1:21" ht="12" thickBot="1" x14ac:dyDescent="0.2">
      <c r="A22" s="69"/>
      <c r="B22" s="71" t="s">
        <v>20</v>
      </c>
      <c r="C22" s="72"/>
      <c r="D22" s="47">
        <v>1071586.4816000001</v>
      </c>
      <c r="E22" s="47">
        <v>1345393</v>
      </c>
      <c r="F22" s="48">
        <v>79.6485845845786</v>
      </c>
      <c r="G22" s="47">
        <v>994496.43019999994</v>
      </c>
      <c r="H22" s="48">
        <v>7.7516669802924199</v>
      </c>
      <c r="I22" s="47">
        <v>126564.07180000001</v>
      </c>
      <c r="J22" s="48">
        <v>11.810905976625</v>
      </c>
      <c r="K22" s="47">
        <v>112148.1295</v>
      </c>
      <c r="L22" s="48">
        <v>11.2768760243258</v>
      </c>
      <c r="M22" s="48">
        <v>0.12854376050917601</v>
      </c>
      <c r="N22" s="47">
        <v>8996713.5510000009</v>
      </c>
      <c r="O22" s="47">
        <v>224964421.90470001</v>
      </c>
      <c r="P22" s="47">
        <v>56136</v>
      </c>
      <c r="Q22" s="47">
        <v>61136</v>
      </c>
      <c r="R22" s="48">
        <v>-8.1784873069876998</v>
      </c>
      <c r="S22" s="47">
        <v>19.089113609804802</v>
      </c>
      <c r="T22" s="47">
        <v>17.3262128402251</v>
      </c>
      <c r="U22" s="49">
        <v>9.2351106793885194</v>
      </c>
    </row>
    <row r="23" spans="1:21" ht="12" thickBot="1" x14ac:dyDescent="0.2">
      <c r="A23" s="69"/>
      <c r="B23" s="71" t="s">
        <v>21</v>
      </c>
      <c r="C23" s="72"/>
      <c r="D23" s="47">
        <v>2368445.0391000002</v>
      </c>
      <c r="E23" s="47">
        <v>2271902</v>
      </c>
      <c r="F23" s="48">
        <v>104.249436775882</v>
      </c>
      <c r="G23" s="47">
        <v>1813621.8393000001</v>
      </c>
      <c r="H23" s="48">
        <v>30.592000370603401</v>
      </c>
      <c r="I23" s="47">
        <v>234449.2506</v>
      </c>
      <c r="J23" s="48">
        <v>9.8988681066920492</v>
      </c>
      <c r="K23" s="47">
        <v>267555.48849999998</v>
      </c>
      <c r="L23" s="48">
        <v>14.752551094293599</v>
      </c>
      <c r="M23" s="48">
        <v>-0.12373597000608701</v>
      </c>
      <c r="N23" s="47">
        <v>15522534.1932</v>
      </c>
      <c r="O23" s="47">
        <v>454833810.07440001</v>
      </c>
      <c r="P23" s="47">
        <v>78602</v>
      </c>
      <c r="Q23" s="47">
        <v>87646</v>
      </c>
      <c r="R23" s="48">
        <v>-10.3187823745522</v>
      </c>
      <c r="S23" s="47">
        <v>30.132121817510999</v>
      </c>
      <c r="T23" s="47">
        <v>30.592925042785801</v>
      </c>
      <c r="U23" s="49">
        <v>-1.5292757279607101</v>
      </c>
    </row>
    <row r="24" spans="1:21" ht="12" thickBot="1" x14ac:dyDescent="0.2">
      <c r="A24" s="69"/>
      <c r="B24" s="71" t="s">
        <v>22</v>
      </c>
      <c r="C24" s="72"/>
      <c r="D24" s="47">
        <v>183833.98199999999</v>
      </c>
      <c r="E24" s="47">
        <v>238075</v>
      </c>
      <c r="F24" s="48">
        <v>77.216835871049099</v>
      </c>
      <c r="G24" s="47">
        <v>196183.8431</v>
      </c>
      <c r="H24" s="48">
        <v>-6.2950449460330598</v>
      </c>
      <c r="I24" s="47">
        <v>34944.391799999998</v>
      </c>
      <c r="J24" s="48">
        <v>19.008668266784301</v>
      </c>
      <c r="K24" s="47">
        <v>32516.855</v>
      </c>
      <c r="L24" s="48">
        <v>16.5746855022232</v>
      </c>
      <c r="M24" s="48">
        <v>7.4654722912163005E-2</v>
      </c>
      <c r="N24" s="47">
        <v>1635245.8343</v>
      </c>
      <c r="O24" s="47">
        <v>51589149.719700001</v>
      </c>
      <c r="P24" s="47">
        <v>21279</v>
      </c>
      <c r="Q24" s="47">
        <v>19757</v>
      </c>
      <c r="R24" s="48">
        <v>7.7035987245027</v>
      </c>
      <c r="S24" s="47">
        <v>8.6392209220358094</v>
      </c>
      <c r="T24" s="47">
        <v>8.8384726426076803</v>
      </c>
      <c r="U24" s="49">
        <v>-2.3063621404060499</v>
      </c>
    </row>
    <row r="25" spans="1:21" ht="12" thickBot="1" x14ac:dyDescent="0.2">
      <c r="A25" s="69"/>
      <c r="B25" s="71" t="s">
        <v>23</v>
      </c>
      <c r="C25" s="72"/>
      <c r="D25" s="47">
        <v>150160.09650000001</v>
      </c>
      <c r="E25" s="47">
        <v>187916</v>
      </c>
      <c r="F25" s="48">
        <v>79.908095372400396</v>
      </c>
      <c r="G25" s="47">
        <v>138807.01990000001</v>
      </c>
      <c r="H25" s="48">
        <v>8.1790363399337096</v>
      </c>
      <c r="I25" s="47">
        <v>12865.353300000001</v>
      </c>
      <c r="J25" s="48">
        <v>8.5677577464796109</v>
      </c>
      <c r="K25" s="47">
        <v>16623.41</v>
      </c>
      <c r="L25" s="48">
        <v>11.9759144832703</v>
      </c>
      <c r="M25" s="48">
        <v>-0.22607014445291301</v>
      </c>
      <c r="N25" s="47">
        <v>1212761.8764</v>
      </c>
      <c r="O25" s="47">
        <v>51340777.702399999</v>
      </c>
      <c r="P25" s="47">
        <v>12908</v>
      </c>
      <c r="Q25" s="47">
        <v>11078</v>
      </c>
      <c r="R25" s="48">
        <v>16.519227297346099</v>
      </c>
      <c r="S25" s="47">
        <v>11.633103230554701</v>
      </c>
      <c r="T25" s="47">
        <v>11.818387967142099</v>
      </c>
      <c r="U25" s="49">
        <v>-1.59273697581171</v>
      </c>
    </row>
    <row r="26" spans="1:21" ht="12" thickBot="1" x14ac:dyDescent="0.2">
      <c r="A26" s="69"/>
      <c r="B26" s="71" t="s">
        <v>24</v>
      </c>
      <c r="C26" s="72"/>
      <c r="D26" s="47">
        <v>603253.75320000004</v>
      </c>
      <c r="E26" s="47">
        <v>463764</v>
      </c>
      <c r="F26" s="48">
        <v>130.077744973737</v>
      </c>
      <c r="G26" s="47">
        <v>412123.43430000002</v>
      </c>
      <c r="H26" s="48">
        <v>46.376959666134702</v>
      </c>
      <c r="I26" s="47">
        <v>75805.706000000006</v>
      </c>
      <c r="J26" s="48">
        <v>12.5661391409309</v>
      </c>
      <c r="K26" s="47">
        <v>93063.130900000004</v>
      </c>
      <c r="L26" s="48">
        <v>22.5813732378673</v>
      </c>
      <c r="M26" s="48">
        <v>-0.18543782841933201</v>
      </c>
      <c r="N26" s="47">
        <v>3506345.0959000001</v>
      </c>
      <c r="O26" s="47">
        <v>106082452.5063</v>
      </c>
      <c r="P26" s="47">
        <v>37702</v>
      </c>
      <c r="Q26" s="47">
        <v>38057</v>
      </c>
      <c r="R26" s="48">
        <v>-0.93281130935176704</v>
      </c>
      <c r="S26" s="47">
        <v>16.0005769773487</v>
      </c>
      <c r="T26" s="47">
        <v>14.9771155083165</v>
      </c>
      <c r="U26" s="49">
        <v>6.39640352020478</v>
      </c>
    </row>
    <row r="27" spans="1:21" ht="12" thickBot="1" x14ac:dyDescent="0.2">
      <c r="A27" s="69"/>
      <c r="B27" s="71" t="s">
        <v>25</v>
      </c>
      <c r="C27" s="72"/>
      <c r="D27" s="47">
        <v>190705.72829999999</v>
      </c>
      <c r="E27" s="47">
        <v>206014</v>
      </c>
      <c r="F27" s="48">
        <v>92.569305144310604</v>
      </c>
      <c r="G27" s="47">
        <v>179345.5577</v>
      </c>
      <c r="H27" s="48">
        <v>6.3342358437462396</v>
      </c>
      <c r="I27" s="47">
        <v>60255.224199999997</v>
      </c>
      <c r="J27" s="48">
        <v>31.595917299983899</v>
      </c>
      <c r="K27" s="47">
        <v>50366.2863</v>
      </c>
      <c r="L27" s="48">
        <v>28.0833754378517</v>
      </c>
      <c r="M27" s="48">
        <v>0.19634042186667999</v>
      </c>
      <c r="N27" s="47">
        <v>1113811.645</v>
      </c>
      <c r="O27" s="47">
        <v>44423793.8992</v>
      </c>
      <c r="P27" s="47">
        <v>27324</v>
      </c>
      <c r="Q27" s="47">
        <v>25628</v>
      </c>
      <c r="R27" s="48">
        <v>6.6177618230060897</v>
      </c>
      <c r="S27" s="47">
        <v>6.9794220575318402</v>
      </c>
      <c r="T27" s="47">
        <v>7.12013769314812</v>
      </c>
      <c r="U27" s="49">
        <v>-2.0161502550834598</v>
      </c>
    </row>
    <row r="28" spans="1:21" ht="12" thickBot="1" x14ac:dyDescent="0.2">
      <c r="A28" s="69"/>
      <c r="B28" s="71" t="s">
        <v>26</v>
      </c>
      <c r="C28" s="72"/>
      <c r="D28" s="47">
        <v>552243.24069999997</v>
      </c>
      <c r="E28" s="47">
        <v>880536</v>
      </c>
      <c r="F28" s="48">
        <v>62.716713535846303</v>
      </c>
      <c r="G28" s="47">
        <v>680552.60459999996</v>
      </c>
      <c r="H28" s="48">
        <v>-18.853702569460399</v>
      </c>
      <c r="I28" s="47">
        <v>14094.9023</v>
      </c>
      <c r="J28" s="48">
        <v>2.5522996500842501</v>
      </c>
      <c r="K28" s="47">
        <v>49156.984799999998</v>
      </c>
      <c r="L28" s="48">
        <v>7.2230984743482702</v>
      </c>
      <c r="M28" s="48">
        <v>-0.713267557858838</v>
      </c>
      <c r="N28" s="47">
        <v>3964004.87</v>
      </c>
      <c r="O28" s="47">
        <v>151914060.91940001</v>
      </c>
      <c r="P28" s="47">
        <v>34285</v>
      </c>
      <c r="Q28" s="47">
        <v>29900</v>
      </c>
      <c r="R28" s="48">
        <v>14.6655518394649</v>
      </c>
      <c r="S28" s="47">
        <v>16.1074300918769</v>
      </c>
      <c r="T28" s="47">
        <v>16.008365715719101</v>
      </c>
      <c r="U28" s="49">
        <v>0.61502285338373497</v>
      </c>
    </row>
    <row r="29" spans="1:21" ht="12" thickBot="1" x14ac:dyDescent="0.2">
      <c r="A29" s="69"/>
      <c r="B29" s="71" t="s">
        <v>27</v>
      </c>
      <c r="C29" s="72"/>
      <c r="D29" s="47">
        <v>458825.50319999998</v>
      </c>
      <c r="E29" s="47">
        <v>566749</v>
      </c>
      <c r="F29" s="48">
        <v>80.957443806694002</v>
      </c>
      <c r="G29" s="47">
        <v>486856.94520000002</v>
      </c>
      <c r="H29" s="48">
        <v>-5.7576342037155896</v>
      </c>
      <c r="I29" s="47">
        <v>80582.385500000004</v>
      </c>
      <c r="J29" s="48">
        <v>17.562752056716999</v>
      </c>
      <c r="K29" s="47">
        <v>77792.716</v>
      </c>
      <c r="L29" s="48">
        <v>15.978557308665501</v>
      </c>
      <c r="M29" s="48">
        <v>3.5860291855603001E-2</v>
      </c>
      <c r="N29" s="47">
        <v>2286461.6414000001</v>
      </c>
      <c r="O29" s="47">
        <v>110516603.0178</v>
      </c>
      <c r="P29" s="47">
        <v>81903</v>
      </c>
      <c r="Q29" s="47">
        <v>78239</v>
      </c>
      <c r="R29" s="48">
        <v>4.6830864402663597</v>
      </c>
      <c r="S29" s="47">
        <v>5.6020597926815903</v>
      </c>
      <c r="T29" s="47">
        <v>5.5109680236199301</v>
      </c>
      <c r="U29" s="49">
        <v>1.62604064277667</v>
      </c>
    </row>
    <row r="30" spans="1:21" ht="12" thickBot="1" x14ac:dyDescent="0.2">
      <c r="A30" s="69"/>
      <c r="B30" s="71" t="s">
        <v>28</v>
      </c>
      <c r="C30" s="72"/>
      <c r="D30" s="47">
        <v>1087806.0981999999</v>
      </c>
      <c r="E30" s="47">
        <v>1336992</v>
      </c>
      <c r="F30" s="48">
        <v>81.362199489600499</v>
      </c>
      <c r="G30" s="47">
        <v>1128938.0082</v>
      </c>
      <c r="H30" s="48">
        <v>-3.6434161753116601</v>
      </c>
      <c r="I30" s="47">
        <v>86811.036500000002</v>
      </c>
      <c r="J30" s="48">
        <v>7.98037781215299</v>
      </c>
      <c r="K30" s="47">
        <v>145698.0999</v>
      </c>
      <c r="L30" s="48">
        <v>12.905766201662701</v>
      </c>
      <c r="M30" s="48">
        <v>-0.40417180073327802</v>
      </c>
      <c r="N30" s="47">
        <v>7658234.9628999997</v>
      </c>
      <c r="O30" s="47">
        <v>197173992.09920001</v>
      </c>
      <c r="P30" s="47">
        <v>60450</v>
      </c>
      <c r="Q30" s="47">
        <v>64997</v>
      </c>
      <c r="R30" s="48">
        <v>-6.9957074941920396</v>
      </c>
      <c r="S30" s="47">
        <v>17.995138100909799</v>
      </c>
      <c r="T30" s="47">
        <v>18.427124830376801</v>
      </c>
      <c r="U30" s="49">
        <v>-2.4005746832535002</v>
      </c>
    </row>
    <row r="31" spans="1:21" ht="12" thickBot="1" x14ac:dyDescent="0.2">
      <c r="A31" s="69"/>
      <c r="B31" s="71" t="s">
        <v>29</v>
      </c>
      <c r="C31" s="72"/>
      <c r="D31" s="47">
        <v>555344.83270000003</v>
      </c>
      <c r="E31" s="47">
        <v>934467</v>
      </c>
      <c r="F31" s="48">
        <v>59.429047007545499</v>
      </c>
      <c r="G31" s="47">
        <v>772579.90830000001</v>
      </c>
      <c r="H31" s="48">
        <v>-28.118136812282401</v>
      </c>
      <c r="I31" s="47">
        <v>27292.738700000002</v>
      </c>
      <c r="J31" s="48">
        <v>4.9145570630966304</v>
      </c>
      <c r="K31" s="47">
        <v>-4750.6030000000001</v>
      </c>
      <c r="L31" s="48">
        <v>-0.61490118354919698</v>
      </c>
      <c r="M31" s="48">
        <v>-6.7451103996692598</v>
      </c>
      <c r="N31" s="47">
        <v>6587492.9050000003</v>
      </c>
      <c r="O31" s="47">
        <v>176501238.77810001</v>
      </c>
      <c r="P31" s="47">
        <v>22871</v>
      </c>
      <c r="Q31" s="47">
        <v>25627</v>
      </c>
      <c r="R31" s="48">
        <v>-10.7542825925781</v>
      </c>
      <c r="S31" s="47">
        <v>24.281615701106201</v>
      </c>
      <c r="T31" s="47">
        <v>23.283428032934001</v>
      </c>
      <c r="U31" s="49">
        <v>4.11087828939948</v>
      </c>
    </row>
    <row r="32" spans="1:21" ht="12" thickBot="1" x14ac:dyDescent="0.2">
      <c r="A32" s="69"/>
      <c r="B32" s="71" t="s">
        <v>30</v>
      </c>
      <c r="C32" s="72"/>
      <c r="D32" s="47">
        <v>101953.4427</v>
      </c>
      <c r="E32" s="47">
        <v>149942</v>
      </c>
      <c r="F32" s="48">
        <v>67.9952532979419</v>
      </c>
      <c r="G32" s="47">
        <v>119815.4945</v>
      </c>
      <c r="H32" s="48">
        <v>-14.907964845898899</v>
      </c>
      <c r="I32" s="47">
        <v>29289.898499999999</v>
      </c>
      <c r="J32" s="48">
        <v>28.7286998107421</v>
      </c>
      <c r="K32" s="47">
        <v>32296.917099999999</v>
      </c>
      <c r="L32" s="48">
        <v>26.955542966106101</v>
      </c>
      <c r="M32" s="48">
        <v>-9.3105437608470995E-2</v>
      </c>
      <c r="N32" s="47">
        <v>1372251.4017</v>
      </c>
      <c r="O32" s="47">
        <v>26712163.355700001</v>
      </c>
      <c r="P32" s="47">
        <v>20900</v>
      </c>
      <c r="Q32" s="47">
        <v>19786</v>
      </c>
      <c r="R32" s="48">
        <v>5.6302436065905201</v>
      </c>
      <c r="S32" s="47">
        <v>4.8781551531100504</v>
      </c>
      <c r="T32" s="47">
        <v>5.3302824168604097</v>
      </c>
      <c r="U32" s="49">
        <v>-9.2684067964116608</v>
      </c>
    </row>
    <row r="33" spans="1:21" ht="12" thickBot="1" x14ac:dyDescent="0.2">
      <c r="A33" s="69"/>
      <c r="B33" s="71" t="s">
        <v>31</v>
      </c>
      <c r="C33" s="72"/>
      <c r="D33" s="50"/>
      <c r="E33" s="50"/>
      <c r="F33" s="50"/>
      <c r="G33" s="47">
        <v>107.6828</v>
      </c>
      <c r="H33" s="50"/>
      <c r="I33" s="50"/>
      <c r="J33" s="50"/>
      <c r="K33" s="47">
        <v>21.6648</v>
      </c>
      <c r="L33" s="48">
        <v>20.1190905139911</v>
      </c>
      <c r="M33" s="50"/>
      <c r="N33" s="47">
        <v>13.805300000000001</v>
      </c>
      <c r="O33" s="47">
        <v>4827.0679</v>
      </c>
      <c r="P33" s="50"/>
      <c r="Q33" s="47">
        <v>1</v>
      </c>
      <c r="R33" s="50"/>
      <c r="S33" s="50"/>
      <c r="T33" s="47">
        <v>1.1504000000000001</v>
      </c>
      <c r="U33" s="51"/>
    </row>
    <row r="34" spans="1:21" ht="12" thickBot="1" x14ac:dyDescent="0.2">
      <c r="A34" s="69"/>
      <c r="B34" s="71" t="s">
        <v>36</v>
      </c>
      <c r="C34" s="72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47">
        <v>2</v>
      </c>
      <c r="O34" s="47">
        <v>7</v>
      </c>
      <c r="P34" s="50"/>
      <c r="Q34" s="50"/>
      <c r="R34" s="50"/>
      <c r="S34" s="50"/>
      <c r="T34" s="50"/>
      <c r="U34" s="51"/>
    </row>
    <row r="35" spans="1:21" ht="12" thickBot="1" x14ac:dyDescent="0.2">
      <c r="A35" s="69"/>
      <c r="B35" s="71" t="s">
        <v>32</v>
      </c>
      <c r="C35" s="72"/>
      <c r="D35" s="47">
        <v>72026.069199999998</v>
      </c>
      <c r="E35" s="47">
        <v>87184</v>
      </c>
      <c r="F35" s="48">
        <v>82.613861717746403</v>
      </c>
      <c r="G35" s="47">
        <v>47168.916100000002</v>
      </c>
      <c r="H35" s="48">
        <v>52.698164713604697</v>
      </c>
      <c r="I35" s="47">
        <v>8978.4364999999998</v>
      </c>
      <c r="J35" s="48">
        <v>12.465537269664001</v>
      </c>
      <c r="K35" s="47">
        <v>6851.3190999999997</v>
      </c>
      <c r="L35" s="48">
        <v>14.525072158696499</v>
      </c>
      <c r="M35" s="48">
        <v>0.31046830091449101</v>
      </c>
      <c r="N35" s="47">
        <v>595082.3639</v>
      </c>
      <c r="O35" s="47">
        <v>27931307.531199999</v>
      </c>
      <c r="P35" s="47">
        <v>5810</v>
      </c>
      <c r="Q35" s="47">
        <v>5196</v>
      </c>
      <c r="R35" s="48">
        <v>11.816782140107801</v>
      </c>
      <c r="S35" s="47">
        <v>12.3969138037866</v>
      </c>
      <c r="T35" s="47">
        <v>13.0005942263279</v>
      </c>
      <c r="U35" s="49">
        <v>-4.8696024841035701</v>
      </c>
    </row>
    <row r="36" spans="1:21" ht="12" thickBot="1" x14ac:dyDescent="0.2">
      <c r="A36" s="69"/>
      <c r="B36" s="71" t="s">
        <v>37</v>
      </c>
      <c r="C36" s="72"/>
      <c r="D36" s="50"/>
      <c r="E36" s="47">
        <v>302817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 x14ac:dyDescent="0.2">
      <c r="A37" s="69"/>
      <c r="B37" s="71" t="s">
        <v>38</v>
      </c>
      <c r="C37" s="72"/>
      <c r="D37" s="50"/>
      <c r="E37" s="47">
        <v>591015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thickBot="1" x14ac:dyDescent="0.2">
      <c r="A38" s="69"/>
      <c r="B38" s="71" t="s">
        <v>39</v>
      </c>
      <c r="C38" s="72"/>
      <c r="D38" s="50"/>
      <c r="E38" s="47">
        <v>161204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thickBot="1" x14ac:dyDescent="0.2">
      <c r="A39" s="69"/>
      <c r="B39" s="71" t="s">
        <v>33</v>
      </c>
      <c r="C39" s="72"/>
      <c r="D39" s="47">
        <v>181829.91519999999</v>
      </c>
      <c r="E39" s="47">
        <v>260583</v>
      </c>
      <c r="F39" s="48">
        <v>69.778118756787705</v>
      </c>
      <c r="G39" s="47">
        <v>240596.58100000001</v>
      </c>
      <c r="H39" s="48">
        <v>-24.425395222054298</v>
      </c>
      <c r="I39" s="47">
        <v>8105.8607000000002</v>
      </c>
      <c r="J39" s="48">
        <v>4.4579356983608198</v>
      </c>
      <c r="K39" s="47">
        <v>10797.7829</v>
      </c>
      <c r="L39" s="48">
        <v>4.4879203416444202</v>
      </c>
      <c r="M39" s="48">
        <v>-0.24930323427784401</v>
      </c>
      <c r="N39" s="47">
        <v>1217582.4754999999</v>
      </c>
      <c r="O39" s="47">
        <v>46749855.033200003</v>
      </c>
      <c r="P39" s="47">
        <v>310</v>
      </c>
      <c r="Q39" s="47">
        <v>350</v>
      </c>
      <c r="R39" s="48">
        <v>-11.4285714285714</v>
      </c>
      <c r="S39" s="47">
        <v>586.54811354838705</v>
      </c>
      <c r="T39" s="47">
        <v>553.26371285714299</v>
      </c>
      <c r="U39" s="49">
        <v>5.67462411393441</v>
      </c>
    </row>
    <row r="40" spans="1:21" ht="12" thickBot="1" x14ac:dyDescent="0.2">
      <c r="A40" s="69"/>
      <c r="B40" s="71" t="s">
        <v>34</v>
      </c>
      <c r="C40" s="72"/>
      <c r="D40" s="47">
        <v>500164.70860000001</v>
      </c>
      <c r="E40" s="47">
        <v>325460</v>
      </c>
      <c r="F40" s="48">
        <v>153.67931807288099</v>
      </c>
      <c r="G40" s="47">
        <v>362457.61300000001</v>
      </c>
      <c r="H40" s="48">
        <v>37.9926067658565</v>
      </c>
      <c r="I40" s="47">
        <v>28746.785899999999</v>
      </c>
      <c r="J40" s="48">
        <v>5.7474638665459796</v>
      </c>
      <c r="K40" s="47">
        <v>25183.070199999998</v>
      </c>
      <c r="L40" s="48">
        <v>6.9478662598818097</v>
      </c>
      <c r="M40" s="48">
        <v>0.14151236015694399</v>
      </c>
      <c r="N40" s="47">
        <v>3381730.7746000001</v>
      </c>
      <c r="O40" s="47">
        <v>89436039.522499993</v>
      </c>
      <c r="P40" s="47">
        <v>2632</v>
      </c>
      <c r="Q40" s="47">
        <v>3506</v>
      </c>
      <c r="R40" s="48">
        <v>-24.928693667997699</v>
      </c>
      <c r="S40" s="47">
        <v>190.03218411854101</v>
      </c>
      <c r="T40" s="47">
        <v>186.79021962350299</v>
      </c>
      <c r="U40" s="49">
        <v>1.7060081217696199</v>
      </c>
    </row>
    <row r="41" spans="1:21" ht="12" thickBot="1" x14ac:dyDescent="0.2">
      <c r="A41" s="69"/>
      <c r="B41" s="71" t="s">
        <v>40</v>
      </c>
      <c r="C41" s="72"/>
      <c r="D41" s="50"/>
      <c r="E41" s="47">
        <v>64814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 x14ac:dyDescent="0.2">
      <c r="A42" s="69"/>
      <c r="B42" s="71" t="s">
        <v>41</v>
      </c>
      <c r="C42" s="72"/>
      <c r="D42" s="50"/>
      <c r="E42" s="47">
        <v>46141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 x14ac:dyDescent="0.2">
      <c r="A43" s="70"/>
      <c r="B43" s="71" t="s">
        <v>35</v>
      </c>
      <c r="C43" s="72"/>
      <c r="D43" s="52">
        <v>8291.1957000000002</v>
      </c>
      <c r="E43" s="53"/>
      <c r="F43" s="53"/>
      <c r="G43" s="52">
        <v>30480.2088</v>
      </c>
      <c r="H43" s="54">
        <v>-72.798100713798306</v>
      </c>
      <c r="I43" s="52">
        <v>807.42399999999998</v>
      </c>
      <c r="J43" s="54">
        <v>9.7383300215673394</v>
      </c>
      <c r="K43" s="52">
        <v>2484.2577000000001</v>
      </c>
      <c r="L43" s="54">
        <v>8.1503959382325508</v>
      </c>
      <c r="M43" s="54">
        <v>-0.67498379898349503</v>
      </c>
      <c r="N43" s="52">
        <v>81993.787899999996</v>
      </c>
      <c r="O43" s="52">
        <v>6288466.3839999996</v>
      </c>
      <c r="P43" s="52">
        <v>22</v>
      </c>
      <c r="Q43" s="52">
        <v>29</v>
      </c>
      <c r="R43" s="54">
        <v>-24.137931034482801</v>
      </c>
      <c r="S43" s="52">
        <v>376.87253181818198</v>
      </c>
      <c r="T43" s="52">
        <v>222.435310344828</v>
      </c>
      <c r="U43" s="55">
        <v>40.978635595512401</v>
      </c>
    </row>
  </sheetData>
  <mergeCells count="41">
    <mergeCell ref="B18:C18"/>
    <mergeCell ref="B23:C23"/>
    <mergeCell ref="B24:C24"/>
    <mergeCell ref="B43:C43"/>
    <mergeCell ref="B37:C37"/>
    <mergeCell ref="B42:C42"/>
    <mergeCell ref="B19:C19"/>
    <mergeCell ref="B20:C20"/>
    <mergeCell ref="B21:C21"/>
    <mergeCell ref="B22:C22"/>
    <mergeCell ref="B35:C35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6:C36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19" workbookViewId="0">
      <selection activeCell="C27" sqref="C27:H27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45745</v>
      </c>
      <c r="D2" s="32">
        <v>509649.3971</v>
      </c>
      <c r="E2" s="32">
        <v>379674.62638119701</v>
      </c>
      <c r="F2" s="32">
        <v>129974.770718803</v>
      </c>
      <c r="G2" s="32">
        <v>379674.62638119701</v>
      </c>
      <c r="H2" s="32">
        <v>0.25502781217516202</v>
      </c>
    </row>
    <row r="3" spans="1:8" ht="14.25" x14ac:dyDescent="0.2">
      <c r="A3" s="32">
        <v>2</v>
      </c>
      <c r="B3" s="33">
        <v>13</v>
      </c>
      <c r="C3" s="32">
        <v>7059.152</v>
      </c>
      <c r="D3" s="32">
        <v>61570.534359662699</v>
      </c>
      <c r="E3" s="32">
        <v>46997.454290030997</v>
      </c>
      <c r="F3" s="32">
        <v>14573.0800696316</v>
      </c>
      <c r="G3" s="32">
        <v>46997.454290030997</v>
      </c>
      <c r="H3" s="32">
        <v>0.23668919266646901</v>
      </c>
    </row>
    <row r="4" spans="1:8" ht="14.25" x14ac:dyDescent="0.2">
      <c r="A4" s="32">
        <v>3</v>
      </c>
      <c r="B4" s="33">
        <v>14</v>
      </c>
      <c r="C4" s="32">
        <v>87520</v>
      </c>
      <c r="D4" s="32">
        <v>99739.114791453001</v>
      </c>
      <c r="E4" s="32">
        <v>69529.912000854703</v>
      </c>
      <c r="F4" s="32">
        <v>30209.202790598301</v>
      </c>
      <c r="G4" s="32">
        <v>69529.912000854703</v>
      </c>
      <c r="H4" s="32">
        <v>0.30288220277233702</v>
      </c>
    </row>
    <row r="5" spans="1:8" ht="14.25" x14ac:dyDescent="0.2">
      <c r="A5" s="32">
        <v>4</v>
      </c>
      <c r="B5" s="33">
        <v>15</v>
      </c>
      <c r="C5" s="32">
        <v>4205</v>
      </c>
      <c r="D5" s="32">
        <v>72299.472118803402</v>
      </c>
      <c r="E5" s="32">
        <v>61114.095375213699</v>
      </c>
      <c r="F5" s="32">
        <v>11185.376743589701</v>
      </c>
      <c r="G5" s="32">
        <v>61114.095375213699</v>
      </c>
      <c r="H5" s="32">
        <v>0.154708968347788</v>
      </c>
    </row>
    <row r="6" spans="1:8" ht="14.25" x14ac:dyDescent="0.2">
      <c r="A6" s="32">
        <v>5</v>
      </c>
      <c r="B6" s="33">
        <v>16</v>
      </c>
      <c r="C6" s="32">
        <v>4485</v>
      </c>
      <c r="D6" s="32">
        <v>271457.73889401701</v>
      </c>
      <c r="E6" s="32">
        <v>228642.180696581</v>
      </c>
      <c r="F6" s="32">
        <v>42815.558197435901</v>
      </c>
      <c r="G6" s="32">
        <v>228642.180696581</v>
      </c>
      <c r="H6" s="32">
        <v>0.15772458126217601</v>
      </c>
    </row>
    <row r="7" spans="1:8" ht="14.25" x14ac:dyDescent="0.2">
      <c r="A7" s="32">
        <v>6</v>
      </c>
      <c r="B7" s="33">
        <v>17</v>
      </c>
      <c r="C7" s="32">
        <v>16705</v>
      </c>
      <c r="D7" s="32">
        <v>244490.735187179</v>
      </c>
      <c r="E7" s="32">
        <v>172381.22307008499</v>
      </c>
      <c r="F7" s="32">
        <v>72109.512117093996</v>
      </c>
      <c r="G7" s="32">
        <v>172381.22307008499</v>
      </c>
      <c r="H7" s="32">
        <v>0.29493760596649099</v>
      </c>
    </row>
    <row r="8" spans="1:8" ht="14.25" x14ac:dyDescent="0.2">
      <c r="A8" s="32">
        <v>7</v>
      </c>
      <c r="B8" s="33">
        <v>18</v>
      </c>
      <c r="C8" s="32">
        <v>35564</v>
      </c>
      <c r="D8" s="32">
        <v>157923.83179829101</v>
      </c>
      <c r="E8" s="32">
        <v>123445.900970085</v>
      </c>
      <c r="F8" s="32">
        <v>34477.930828205099</v>
      </c>
      <c r="G8" s="32">
        <v>123445.900970085</v>
      </c>
      <c r="H8" s="32">
        <v>0.21831999917683301</v>
      </c>
    </row>
    <row r="9" spans="1:8" ht="14.25" x14ac:dyDescent="0.2">
      <c r="A9" s="32">
        <v>8</v>
      </c>
      <c r="B9" s="33">
        <v>19</v>
      </c>
      <c r="C9" s="32">
        <v>12775</v>
      </c>
      <c r="D9" s="32">
        <v>110621.986994017</v>
      </c>
      <c r="E9" s="32">
        <v>84814.661805128198</v>
      </c>
      <c r="F9" s="32">
        <v>25807.325188888899</v>
      </c>
      <c r="G9" s="32">
        <v>84814.661805128198</v>
      </c>
      <c r="H9" s="32">
        <v>0.23329290939498901</v>
      </c>
    </row>
    <row r="10" spans="1:8" ht="14.25" x14ac:dyDescent="0.2">
      <c r="A10" s="32">
        <v>9</v>
      </c>
      <c r="B10" s="33">
        <v>21</v>
      </c>
      <c r="C10" s="32">
        <v>164285</v>
      </c>
      <c r="D10" s="32">
        <v>817006.22250000003</v>
      </c>
      <c r="E10" s="32">
        <v>848001.92579999997</v>
      </c>
      <c r="F10" s="32">
        <v>-30995.703300000001</v>
      </c>
      <c r="G10" s="32">
        <v>848001.92579999997</v>
      </c>
      <c r="H10" s="32">
        <v>-3.7938148384175897E-2</v>
      </c>
    </row>
    <row r="11" spans="1:8" ht="14.25" x14ac:dyDescent="0.2">
      <c r="A11" s="32">
        <v>10</v>
      </c>
      <c r="B11" s="33">
        <v>22</v>
      </c>
      <c r="C11" s="32">
        <v>30346</v>
      </c>
      <c r="D11" s="32">
        <v>408519.44868205098</v>
      </c>
      <c r="E11" s="32">
        <v>363513.93432820501</v>
      </c>
      <c r="F11" s="32">
        <v>45005.5143538462</v>
      </c>
      <c r="G11" s="32">
        <v>363513.93432820501</v>
      </c>
      <c r="H11" s="32">
        <v>0.11016737268945501</v>
      </c>
    </row>
    <row r="12" spans="1:8" ht="14.25" x14ac:dyDescent="0.2">
      <c r="A12" s="32">
        <v>11</v>
      </c>
      <c r="B12" s="33">
        <v>23</v>
      </c>
      <c r="C12" s="32">
        <v>181076.448</v>
      </c>
      <c r="D12" s="32">
        <v>1308412.6593905999</v>
      </c>
      <c r="E12" s="32">
        <v>1108089.33011538</v>
      </c>
      <c r="F12" s="32">
        <v>200323.329275214</v>
      </c>
      <c r="G12" s="32">
        <v>1108089.33011538</v>
      </c>
      <c r="H12" s="32">
        <v>0.15310408978197701</v>
      </c>
    </row>
    <row r="13" spans="1:8" ht="14.25" x14ac:dyDescent="0.2">
      <c r="A13" s="32">
        <v>12</v>
      </c>
      <c r="B13" s="33">
        <v>24</v>
      </c>
      <c r="C13" s="32">
        <v>15438.462</v>
      </c>
      <c r="D13" s="32">
        <v>603229.46369914501</v>
      </c>
      <c r="E13" s="32">
        <v>558414.64735470095</v>
      </c>
      <c r="F13" s="32">
        <v>44814.8163444444</v>
      </c>
      <c r="G13" s="32">
        <v>558414.64735470095</v>
      </c>
      <c r="H13" s="32">
        <v>7.4291491117873198E-2</v>
      </c>
    </row>
    <row r="14" spans="1:8" ht="14.25" x14ac:dyDescent="0.2">
      <c r="A14" s="32">
        <v>13</v>
      </c>
      <c r="B14" s="33">
        <v>25</v>
      </c>
      <c r="C14" s="32">
        <v>62028</v>
      </c>
      <c r="D14" s="32">
        <v>673070.96810000006</v>
      </c>
      <c r="E14" s="32">
        <v>614460.78390000004</v>
      </c>
      <c r="F14" s="32">
        <v>58610.184200000003</v>
      </c>
      <c r="G14" s="32">
        <v>614460.78390000004</v>
      </c>
      <c r="H14" s="32">
        <v>8.7078758374394993E-2</v>
      </c>
    </row>
    <row r="15" spans="1:8" ht="14.25" x14ac:dyDescent="0.2">
      <c r="A15" s="32">
        <v>14</v>
      </c>
      <c r="B15" s="33">
        <v>26</v>
      </c>
      <c r="C15" s="32">
        <v>52725</v>
      </c>
      <c r="D15" s="32">
        <v>270474.29430098302</v>
      </c>
      <c r="E15" s="32">
        <v>238186.18285073701</v>
      </c>
      <c r="F15" s="32">
        <v>32288.1114502458</v>
      </c>
      <c r="G15" s="32">
        <v>238186.18285073701</v>
      </c>
      <c r="H15" s="32">
        <v>0.119375896824841</v>
      </c>
    </row>
    <row r="16" spans="1:8" ht="14.25" x14ac:dyDescent="0.2">
      <c r="A16" s="32">
        <v>15</v>
      </c>
      <c r="B16" s="33">
        <v>27</v>
      </c>
      <c r="C16" s="32">
        <v>136108.94899999999</v>
      </c>
      <c r="D16" s="32">
        <v>1071586.4997</v>
      </c>
      <c r="E16" s="32">
        <v>945022.41</v>
      </c>
      <c r="F16" s="32">
        <v>126564.0897</v>
      </c>
      <c r="G16" s="32">
        <v>945022.41</v>
      </c>
      <c r="H16" s="32">
        <v>0.118109074475493</v>
      </c>
    </row>
    <row r="17" spans="1:8" ht="14.25" x14ac:dyDescent="0.2">
      <c r="A17" s="32">
        <v>16</v>
      </c>
      <c r="B17" s="33">
        <v>29</v>
      </c>
      <c r="C17" s="32">
        <v>189343</v>
      </c>
      <c r="D17" s="32">
        <v>2368445.69207265</v>
      </c>
      <c r="E17" s="32">
        <v>2133995.8200846198</v>
      </c>
      <c r="F17" s="32">
        <v>234449.87198803399</v>
      </c>
      <c r="G17" s="32">
        <v>2133995.8200846198</v>
      </c>
      <c r="H17" s="32">
        <v>9.8988916137175503E-2</v>
      </c>
    </row>
    <row r="18" spans="1:8" ht="14.25" x14ac:dyDescent="0.2">
      <c r="A18" s="32">
        <v>17</v>
      </c>
      <c r="B18" s="33">
        <v>31</v>
      </c>
      <c r="C18" s="32">
        <v>26236.653999999999</v>
      </c>
      <c r="D18" s="32">
        <v>183833.97674178999</v>
      </c>
      <c r="E18" s="32">
        <v>148889.58536495999</v>
      </c>
      <c r="F18" s="32">
        <v>34944.391376829197</v>
      </c>
      <c r="G18" s="32">
        <v>148889.58536495999</v>
      </c>
      <c r="H18" s="32">
        <v>0.19008668580298199</v>
      </c>
    </row>
    <row r="19" spans="1:8" ht="14.25" x14ac:dyDescent="0.2">
      <c r="A19" s="32">
        <v>18</v>
      </c>
      <c r="B19" s="33">
        <v>32</v>
      </c>
      <c r="C19" s="32">
        <v>9198.848</v>
      </c>
      <c r="D19" s="32">
        <v>150160.09958273199</v>
      </c>
      <c r="E19" s="32">
        <v>137294.74470789701</v>
      </c>
      <c r="F19" s="32">
        <v>12865.354874835</v>
      </c>
      <c r="G19" s="32">
        <v>137294.74470789701</v>
      </c>
      <c r="H19" s="32">
        <v>8.56775861935727E-2</v>
      </c>
    </row>
    <row r="20" spans="1:8" ht="14.25" x14ac:dyDescent="0.2">
      <c r="A20" s="32">
        <v>19</v>
      </c>
      <c r="B20" s="33">
        <v>33</v>
      </c>
      <c r="C20" s="32">
        <v>60309.099000000002</v>
      </c>
      <c r="D20" s="32">
        <v>603253.72838432004</v>
      </c>
      <c r="E20" s="32">
        <v>527447.93845817796</v>
      </c>
      <c r="F20" s="32">
        <v>75805.789926141995</v>
      </c>
      <c r="G20" s="32">
        <v>527447.93845817796</v>
      </c>
      <c r="H20" s="32">
        <v>0.12566153570102401</v>
      </c>
    </row>
    <row r="21" spans="1:8" ht="14.25" x14ac:dyDescent="0.2">
      <c r="A21" s="32">
        <v>20</v>
      </c>
      <c r="B21" s="33">
        <v>34</v>
      </c>
      <c r="C21" s="32">
        <v>35138.423000000003</v>
      </c>
      <c r="D21" s="32">
        <v>190705.68615369499</v>
      </c>
      <c r="E21" s="32">
        <v>130450.51519806701</v>
      </c>
      <c r="F21" s="32">
        <v>60255.170955628302</v>
      </c>
      <c r="G21" s="32">
        <v>130450.51519806701</v>
      </c>
      <c r="H21" s="32">
        <v>0.31595896363083298</v>
      </c>
    </row>
    <row r="22" spans="1:8" ht="14.25" x14ac:dyDescent="0.2">
      <c r="A22" s="32">
        <v>21</v>
      </c>
      <c r="B22" s="33">
        <v>35</v>
      </c>
      <c r="C22" s="32">
        <v>25141.316999999999</v>
      </c>
      <c r="D22" s="32">
        <v>552243.24066460202</v>
      </c>
      <c r="E22" s="32">
        <v>538148.324900885</v>
      </c>
      <c r="F22" s="32">
        <v>14094.915763716799</v>
      </c>
      <c r="G22" s="32">
        <v>538148.324900885</v>
      </c>
      <c r="H22" s="32">
        <v>2.5523020882526601E-2</v>
      </c>
    </row>
    <row r="23" spans="1:8" ht="14.25" x14ac:dyDescent="0.2">
      <c r="A23" s="32">
        <v>22</v>
      </c>
      <c r="B23" s="33">
        <v>36</v>
      </c>
      <c r="C23" s="32">
        <v>98185.796000000002</v>
      </c>
      <c r="D23" s="32">
        <v>458825.50388495601</v>
      </c>
      <c r="E23" s="32">
        <v>378243.092237901</v>
      </c>
      <c r="F23" s="32">
        <v>80582.411647054905</v>
      </c>
      <c r="G23" s="32">
        <v>378243.092237901</v>
      </c>
      <c r="H23" s="32">
        <v>0.175627577291911</v>
      </c>
    </row>
    <row r="24" spans="1:8" ht="14.25" x14ac:dyDescent="0.2">
      <c r="A24" s="32">
        <v>23</v>
      </c>
      <c r="B24" s="33">
        <v>37</v>
      </c>
      <c r="C24" s="32">
        <v>99598.865999999995</v>
      </c>
      <c r="D24" s="32">
        <v>1087806.09603009</v>
      </c>
      <c r="E24" s="32">
        <v>1000995.05295559</v>
      </c>
      <c r="F24" s="32">
        <v>86811.043074494999</v>
      </c>
      <c r="G24" s="32">
        <v>1000995.05295559</v>
      </c>
      <c r="H24" s="32">
        <v>7.9803784324530794E-2</v>
      </c>
    </row>
    <row r="25" spans="1:8" ht="14.25" x14ac:dyDescent="0.2">
      <c r="A25" s="32">
        <v>24</v>
      </c>
      <c r="B25" s="33">
        <v>38</v>
      </c>
      <c r="C25" s="32">
        <v>134102.022</v>
      </c>
      <c r="D25" s="32">
        <v>555344.81730265496</v>
      </c>
      <c r="E25" s="32">
        <v>528052.08751238894</v>
      </c>
      <c r="F25" s="32">
        <v>27292.729790265501</v>
      </c>
      <c r="G25" s="32">
        <v>528052.08751238894</v>
      </c>
      <c r="H25" s="32">
        <v>4.9145555949955601E-2</v>
      </c>
    </row>
    <row r="26" spans="1:8" ht="14.25" x14ac:dyDescent="0.2">
      <c r="A26" s="32">
        <v>25</v>
      </c>
      <c r="B26" s="33">
        <v>39</v>
      </c>
      <c r="C26" s="32">
        <v>66514.138999999996</v>
      </c>
      <c r="D26" s="32">
        <v>101953.402364133</v>
      </c>
      <c r="E26" s="32">
        <v>72663.5303003031</v>
      </c>
      <c r="F26" s="32">
        <v>29289.8720638298</v>
      </c>
      <c r="G26" s="32">
        <v>72663.5303003031</v>
      </c>
      <c r="H26" s="32">
        <v>0.2872868524703</v>
      </c>
    </row>
    <row r="27" spans="1:8" ht="14.25" x14ac:dyDescent="0.2">
      <c r="A27" s="32"/>
      <c r="B27" s="33">
        <v>40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</row>
    <row r="28" spans="1:8" ht="14.25" x14ac:dyDescent="0.2">
      <c r="A28" s="32">
        <v>26</v>
      </c>
      <c r="B28" s="33">
        <v>42</v>
      </c>
      <c r="C28" s="32">
        <v>4255.8280000000004</v>
      </c>
      <c r="D28" s="32">
        <v>72026.069199999998</v>
      </c>
      <c r="E28" s="32">
        <v>63047.632100000003</v>
      </c>
      <c r="F28" s="32">
        <v>8978.4370999999992</v>
      </c>
      <c r="G28" s="32">
        <v>63047.632100000003</v>
      </c>
      <c r="H28" s="32">
        <v>0.124655381026957</v>
      </c>
    </row>
    <row r="29" spans="1:8" ht="14.25" x14ac:dyDescent="0.2">
      <c r="A29" s="32">
        <v>27</v>
      </c>
      <c r="B29" s="33">
        <v>75</v>
      </c>
      <c r="C29" s="32">
        <v>330</v>
      </c>
      <c r="D29" s="32">
        <v>181829.914529915</v>
      </c>
      <c r="E29" s="32">
        <v>173724.055555556</v>
      </c>
      <c r="F29" s="32">
        <v>8105.85897435897</v>
      </c>
      <c r="G29" s="32">
        <v>173724.055555556</v>
      </c>
      <c r="H29" s="32">
        <v>4.4579347657480201E-2</v>
      </c>
    </row>
    <row r="30" spans="1:8" ht="14.25" x14ac:dyDescent="0.2">
      <c r="A30" s="32">
        <v>28</v>
      </c>
      <c r="B30" s="33">
        <v>76</v>
      </c>
      <c r="C30" s="32">
        <v>2557</v>
      </c>
      <c r="D30" s="32">
        <v>500164.705307692</v>
      </c>
      <c r="E30" s="32">
        <v>471417.92273076897</v>
      </c>
      <c r="F30" s="32">
        <v>28746.782576923099</v>
      </c>
      <c r="G30" s="32">
        <v>471417.92273076897</v>
      </c>
      <c r="H30" s="32">
        <v>5.7474632399818301E-2</v>
      </c>
    </row>
    <row r="31" spans="1:8" ht="14.25" x14ac:dyDescent="0.2">
      <c r="A31" s="32">
        <v>29</v>
      </c>
      <c r="B31" s="33">
        <v>99</v>
      </c>
      <c r="C31" s="32">
        <v>22</v>
      </c>
      <c r="D31" s="32">
        <v>8291.1958248241408</v>
      </c>
      <c r="E31" s="32">
        <v>7483.7720293472503</v>
      </c>
      <c r="F31" s="32">
        <v>807.42379547689302</v>
      </c>
      <c r="G31" s="32">
        <v>7483.7720293472503</v>
      </c>
      <c r="H31" s="32">
        <v>9.7383274082061405E-2</v>
      </c>
    </row>
    <row r="32" spans="1:8" ht="14.25" x14ac:dyDescent="0.2">
      <c r="A32" s="32"/>
      <c r="B32" s="33"/>
      <c r="C32" s="33"/>
      <c r="D32" s="33"/>
      <c r="E32" s="33"/>
      <c r="F32" s="33"/>
      <c r="G32" s="33"/>
      <c r="H32" s="33"/>
    </row>
    <row r="33" spans="1:8" ht="14.25" x14ac:dyDescent="0.2">
      <c r="A33" s="32"/>
      <c r="B33" s="33"/>
      <c r="C33" s="33"/>
      <c r="D33" s="33"/>
      <c r="E33" s="33"/>
      <c r="F33" s="33"/>
      <c r="G33" s="33"/>
      <c r="H33" s="33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2"/>
      <c r="D43" s="32"/>
      <c r="E43" s="32"/>
      <c r="F43" s="32"/>
      <c r="G43" s="32"/>
      <c r="H43" s="32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2014-06-05T01:01:39Z</dcterms:modified>
</cp:coreProperties>
</file>