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<sst xmlns="http://schemas.openxmlformats.org/spreadsheetml/2006/main" count="114" uniqueCount="71">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</sst>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" sqref="E3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7" t="s">
        <v>5</v>
      </c>
      <c r="B3" s="37"/>
      <c r="C3" s="37"/>
      <c r="D3" s="37"/>
      <c r="E3" s="15">
        <f>RA!D7</f>
        <v>12694440.866599999</v>
      </c>
      <c r="F3" s="25">
        <f>RA!I7</f>
        <v>1580654.8839</v>
      </c>
      <c r="G3" s="16">
        <f>E3-F3</f>
        <v>11113785.9827</v>
      </c>
      <c r="H3" s="27">
        <f>RA!J7</f>
        <v>12.4515518289491</v>
      </c>
      <c r="I3" s="20">
        <f>SUM(I4:I39)</f>
        <v>12694444.135312829</v>
      </c>
      <c r="J3" s="21">
        <f>SUM(J4:J39)</f>
        <v>11113785.650428947</v>
      </c>
      <c r="K3" s="22">
        <f>E3-I3</f>
        <v>-3.26871282979846</v>
      </c>
      <c r="L3" s="22">
        <f>G3-J3</f>
        <v>0.33227105252444744</v>
      </c>
    </row>
    <row r="4" spans="1:12" x14ac:dyDescent="0.15">
      <c r="A4" s="38">
        <f>RA!A8</f>
        <v>41799</v>
      </c>
      <c r="B4" s="12">
        <v>12</v>
      </c>
      <c r="C4" s="35" t="s">
        <v>6</v>
      </c>
      <c r="D4" s="35"/>
      <c r="E4" s="15">
        <f>VLOOKUP(C4,RA!B8:D39,3,0)</f>
        <v>474623.40610000002</v>
      </c>
      <c r="F4" s="25">
        <f>VLOOKUP(C4,RA!B8:I43,8,0)</f>
        <v>125469.1262</v>
      </c>
      <c r="G4" s="16">
        <f t="shared" ref="G4:G39" si="0">E4-F4</f>
        <v>349154.27990000002</v>
      </c>
      <c r="H4" s="27">
        <f>RA!J8</f>
        <v>26.435511731497801</v>
      </c>
      <c r="I4" s="20">
        <f>VLOOKUP(B4,RMS!B:D,3,FALSE)</f>
        <v>474623.85668461502</v>
      </c>
      <c r="J4" s="21">
        <f>VLOOKUP(B4,RMS!B:E,4,FALSE)</f>
        <v>349154.284586325</v>
      </c>
      <c r="K4" s="22">
        <f t="shared" ref="K4:K39" si="1">E4-I4</f>
        <v>-0.45058461499866098</v>
      </c>
      <c r="L4" s="22">
        <f t="shared" ref="L4:L39" si="2">G4-J4</f>
        <v>-4.686324973590672E-3</v>
      </c>
    </row>
    <row r="5" spans="1:12" x14ac:dyDescent="0.15">
      <c r="A5" s="38"/>
      <c r="B5" s="12">
        <v>13</v>
      </c>
      <c r="C5" s="35" t="s">
        <v>7</v>
      </c>
      <c r="D5" s="35"/>
      <c r="E5" s="15">
        <f>VLOOKUP(C5,RA!B8:D40,3,0)</f>
        <v>60167.135000000002</v>
      </c>
      <c r="F5" s="25">
        <f>VLOOKUP(C5,RA!B9:I44,8,0)</f>
        <v>13758.650600000001</v>
      </c>
      <c r="G5" s="16">
        <f t="shared" si="0"/>
        <v>46408.484400000001</v>
      </c>
      <c r="H5" s="27">
        <f>RA!J9</f>
        <v>22.867385325892599</v>
      </c>
      <c r="I5" s="20">
        <f>VLOOKUP(B5,RMS!B:D,3,FALSE)</f>
        <v>60167.146455850503</v>
      </c>
      <c r="J5" s="21">
        <f>VLOOKUP(B5,RMS!B:E,4,FALSE)</f>
        <v>46408.488645034398</v>
      </c>
      <c r="K5" s="22">
        <f t="shared" si="1"/>
        <v>-1.1455850501079112E-2</v>
      </c>
      <c r="L5" s="22">
        <f t="shared" si="2"/>
        <v>-4.2450343971722759E-3</v>
      </c>
    </row>
    <row r="6" spans="1:12" x14ac:dyDescent="0.15">
      <c r="A6" s="38"/>
      <c r="B6" s="12">
        <v>14</v>
      </c>
      <c r="C6" s="35" t="s">
        <v>8</v>
      </c>
      <c r="D6" s="35"/>
      <c r="E6" s="15">
        <f>VLOOKUP(C6,RA!B10:D41,3,0)</f>
        <v>90309.594500000007</v>
      </c>
      <c r="F6" s="25">
        <f>VLOOKUP(C6,RA!B10:I45,8,0)</f>
        <v>26567.333900000001</v>
      </c>
      <c r="G6" s="16">
        <f t="shared" si="0"/>
        <v>63742.260600000009</v>
      </c>
      <c r="H6" s="27">
        <f>RA!J10</f>
        <v>29.4180635480541</v>
      </c>
      <c r="I6" s="20">
        <f>VLOOKUP(B6,RMS!B:D,3,FALSE)</f>
        <v>90311.392084615407</v>
      </c>
      <c r="J6" s="21">
        <f>VLOOKUP(B6,RMS!B:E,4,FALSE)</f>
        <v>63742.260097435901</v>
      </c>
      <c r="K6" s="22">
        <f t="shared" si="1"/>
        <v>-1.7975846154004103</v>
      </c>
      <c r="L6" s="22">
        <f t="shared" si="2"/>
        <v>5.0256410759175196E-4</v>
      </c>
    </row>
    <row r="7" spans="1:12" x14ac:dyDescent="0.15">
      <c r="A7" s="38"/>
      <c r="B7" s="12">
        <v>15</v>
      </c>
      <c r="C7" s="35" t="s">
        <v>9</v>
      </c>
      <c r="D7" s="35"/>
      <c r="E7" s="15">
        <f>VLOOKUP(C7,RA!B10:D42,3,0)</f>
        <v>72468.904200000004</v>
      </c>
      <c r="F7" s="25">
        <f>VLOOKUP(C7,RA!B11:I46,8,0)</f>
        <v>9473.7880999999998</v>
      </c>
      <c r="G7" s="16">
        <f t="shared" si="0"/>
        <v>62995.116100000007</v>
      </c>
      <c r="H7" s="27">
        <f>RA!J11</f>
        <v>13.072900997446</v>
      </c>
      <c r="I7" s="20">
        <f>VLOOKUP(B7,RMS!B:D,3,FALSE)</f>
        <v>72468.927504273495</v>
      </c>
      <c r="J7" s="21">
        <f>VLOOKUP(B7,RMS!B:E,4,FALSE)</f>
        <v>62995.116033333303</v>
      </c>
      <c r="K7" s="22">
        <f t="shared" si="1"/>
        <v>-2.3304273490794003E-2</v>
      </c>
      <c r="L7" s="22">
        <f t="shared" si="2"/>
        <v>6.6666703787632287E-5</v>
      </c>
    </row>
    <row r="8" spans="1:12" x14ac:dyDescent="0.15">
      <c r="A8" s="38"/>
      <c r="B8" s="12">
        <v>16</v>
      </c>
      <c r="C8" s="35" t="s">
        <v>10</v>
      </c>
      <c r="D8" s="35"/>
      <c r="E8" s="15">
        <f>VLOOKUP(C8,RA!B12:D43,3,0)</f>
        <v>223005.40710000001</v>
      </c>
      <c r="F8" s="25">
        <f>VLOOKUP(C8,RA!B12:I47,8,0)</f>
        <v>41202.952700000002</v>
      </c>
      <c r="G8" s="16">
        <f t="shared" si="0"/>
        <v>181802.45440000002</v>
      </c>
      <c r="H8" s="27">
        <f>RA!J12</f>
        <v>18.476212409290898</v>
      </c>
      <c r="I8" s="20">
        <f>VLOOKUP(B8,RMS!B:D,3,FALSE)</f>
        <v>223005.40374615401</v>
      </c>
      <c r="J8" s="21">
        <f>VLOOKUP(B8,RMS!B:E,4,FALSE)</f>
        <v>181802.45412906</v>
      </c>
      <c r="K8" s="22">
        <f t="shared" si="1"/>
        <v>3.3538459974806756E-3</v>
      </c>
      <c r="L8" s="22">
        <f t="shared" si="2"/>
        <v>2.7094001416116953E-4</v>
      </c>
    </row>
    <row r="9" spans="1:12" x14ac:dyDescent="0.15">
      <c r="A9" s="38"/>
      <c r="B9" s="12">
        <v>17</v>
      </c>
      <c r="C9" s="35" t="s">
        <v>11</v>
      </c>
      <c r="D9" s="35"/>
      <c r="E9" s="15">
        <f>VLOOKUP(C9,RA!B12:D44,3,0)</f>
        <v>241881.44959999999</v>
      </c>
      <c r="F9" s="25">
        <f>VLOOKUP(C9,RA!B13:I48,8,0)</f>
        <v>73576.831300000005</v>
      </c>
      <c r="G9" s="16">
        <f t="shared" si="0"/>
        <v>168304.61829999997</v>
      </c>
      <c r="H9" s="27">
        <f>RA!J13</f>
        <v>30.4185506667312</v>
      </c>
      <c r="I9" s="20">
        <f>VLOOKUP(B9,RMS!B:D,3,FALSE)</f>
        <v>241881.586216239</v>
      </c>
      <c r="J9" s="21">
        <f>VLOOKUP(B9,RMS!B:E,4,FALSE)</f>
        <v>168304.61799658099</v>
      </c>
      <c r="K9" s="22">
        <f t="shared" si="1"/>
        <v>-0.13661623900406994</v>
      </c>
      <c r="L9" s="22">
        <f t="shared" si="2"/>
        <v>3.0341898673214018E-4</v>
      </c>
    </row>
    <row r="10" spans="1:12" x14ac:dyDescent="0.15">
      <c r="A10" s="38"/>
      <c r="B10" s="12">
        <v>18</v>
      </c>
      <c r="C10" s="35" t="s">
        <v>12</v>
      </c>
      <c r="D10" s="35"/>
      <c r="E10" s="15">
        <f>VLOOKUP(C10,RA!B14:D45,3,0)</f>
        <v>136886.29509999999</v>
      </c>
      <c r="F10" s="25">
        <f>VLOOKUP(C10,RA!B14:I49,8,0)</f>
        <v>25293.667600000001</v>
      </c>
      <c r="G10" s="16">
        <f t="shared" si="0"/>
        <v>111592.62749999999</v>
      </c>
      <c r="H10" s="27">
        <f>RA!J14</f>
        <v>18.477867036668702</v>
      </c>
      <c r="I10" s="20">
        <f>VLOOKUP(B10,RMS!B:D,3,FALSE)</f>
        <v>136886.28337606799</v>
      </c>
      <c r="J10" s="21">
        <f>VLOOKUP(B10,RMS!B:E,4,FALSE)</f>
        <v>111592.62664359</v>
      </c>
      <c r="K10" s="22">
        <f t="shared" si="1"/>
        <v>1.1723931995220482E-2</v>
      </c>
      <c r="L10" s="22">
        <f t="shared" si="2"/>
        <v>8.5640998440794647E-4</v>
      </c>
    </row>
    <row r="11" spans="1:12" x14ac:dyDescent="0.15">
      <c r="A11" s="38"/>
      <c r="B11" s="12">
        <v>19</v>
      </c>
      <c r="C11" s="35" t="s">
        <v>13</v>
      </c>
      <c r="D11" s="35"/>
      <c r="E11" s="15">
        <f>VLOOKUP(C11,RA!B14:D46,3,0)</f>
        <v>103070.4602</v>
      </c>
      <c r="F11" s="25">
        <f>VLOOKUP(C11,RA!B15:I50,8,0)</f>
        <v>23906.5455</v>
      </c>
      <c r="G11" s="16">
        <f t="shared" si="0"/>
        <v>79163.914699999994</v>
      </c>
      <c r="H11" s="27">
        <f>RA!J15</f>
        <v>23.194371552830201</v>
      </c>
      <c r="I11" s="20">
        <f>VLOOKUP(B11,RMS!B:D,3,FALSE)</f>
        <v>103070.528875214</v>
      </c>
      <c r="J11" s="21">
        <f>VLOOKUP(B11,RMS!B:E,4,FALSE)</f>
        <v>79163.914316239301</v>
      </c>
      <c r="K11" s="22">
        <f t="shared" si="1"/>
        <v>-6.8675214002723806E-2</v>
      </c>
      <c r="L11" s="22">
        <f t="shared" si="2"/>
        <v>3.8376069278456271E-4</v>
      </c>
    </row>
    <row r="12" spans="1:12" x14ac:dyDescent="0.15">
      <c r="A12" s="38"/>
      <c r="B12" s="12">
        <v>21</v>
      </c>
      <c r="C12" s="35" t="s">
        <v>14</v>
      </c>
      <c r="D12" s="35"/>
      <c r="E12" s="15">
        <f>VLOOKUP(C12,RA!B16:D47,3,0)</f>
        <v>614457.23829999997</v>
      </c>
      <c r="F12" s="25">
        <f>VLOOKUP(C12,RA!B16:I51,8,0)</f>
        <v>40917.631600000001</v>
      </c>
      <c r="G12" s="16">
        <f t="shared" si="0"/>
        <v>573539.6067</v>
      </c>
      <c r="H12" s="27">
        <f>RA!J16</f>
        <v>6.6591503931511298</v>
      </c>
      <c r="I12" s="20">
        <f>VLOOKUP(B12,RMS!B:D,3,FALSE)</f>
        <v>614457.14469999995</v>
      </c>
      <c r="J12" s="21">
        <f>VLOOKUP(B12,RMS!B:E,4,FALSE)</f>
        <v>573539.6067</v>
      </c>
      <c r="K12" s="22">
        <f t="shared" si="1"/>
        <v>9.3600000021979213E-2</v>
      </c>
      <c r="L12" s="22">
        <f t="shared" si="2"/>
        <v>0</v>
      </c>
    </row>
    <row r="13" spans="1:12" x14ac:dyDescent="0.15">
      <c r="A13" s="38"/>
      <c r="B13" s="12">
        <v>22</v>
      </c>
      <c r="C13" s="35" t="s">
        <v>15</v>
      </c>
      <c r="D13" s="35"/>
      <c r="E13" s="15">
        <f>VLOOKUP(C13,RA!B16:D48,3,0)</f>
        <v>431496.66940000001</v>
      </c>
      <c r="F13" s="25">
        <f>VLOOKUP(C13,RA!B17:I52,8,0)</f>
        <v>55639.601799999997</v>
      </c>
      <c r="G13" s="16">
        <f t="shared" si="0"/>
        <v>375857.06760000001</v>
      </c>
      <c r="H13" s="27">
        <f>RA!J17</f>
        <v>12.8945611277527</v>
      </c>
      <c r="I13" s="20">
        <f>VLOOKUP(B13,RMS!B:D,3,FALSE)</f>
        <v>431496.71320769202</v>
      </c>
      <c r="J13" s="21">
        <f>VLOOKUP(B13,RMS!B:E,4,FALSE)</f>
        <v>375857.06772307702</v>
      </c>
      <c r="K13" s="22">
        <f t="shared" si="1"/>
        <v>-4.3807692010886967E-2</v>
      </c>
      <c r="L13" s="22">
        <f t="shared" si="2"/>
        <v>-1.2307701399549842E-4</v>
      </c>
    </row>
    <row r="14" spans="1:12" x14ac:dyDescent="0.15">
      <c r="A14" s="38"/>
      <c r="B14" s="12">
        <v>23</v>
      </c>
      <c r="C14" s="35" t="s">
        <v>16</v>
      </c>
      <c r="D14" s="35"/>
      <c r="E14" s="15">
        <f>VLOOKUP(C14,RA!B18:D49,3,0)</f>
        <v>1259329.9667</v>
      </c>
      <c r="F14" s="25">
        <f>VLOOKUP(C14,RA!B18:I53,8,0)</f>
        <v>164047.94140000001</v>
      </c>
      <c r="G14" s="16">
        <f t="shared" si="0"/>
        <v>1095282.0252999999</v>
      </c>
      <c r="H14" s="27">
        <f>RA!J18</f>
        <v>13.0266050787212</v>
      </c>
      <c r="I14" s="20">
        <f>VLOOKUP(B14,RMS!B:D,3,FALSE)</f>
        <v>1259330.2312854701</v>
      </c>
      <c r="J14" s="21">
        <f>VLOOKUP(B14,RMS!B:E,4,FALSE)</f>
        <v>1095281.63428803</v>
      </c>
      <c r="K14" s="22">
        <f t="shared" si="1"/>
        <v>-0.26458547008223832</v>
      </c>
      <c r="L14" s="22">
        <f t="shared" si="2"/>
        <v>0.39101196988485754</v>
      </c>
    </row>
    <row r="15" spans="1:12" x14ac:dyDescent="0.15">
      <c r="A15" s="38"/>
      <c r="B15" s="12">
        <v>24</v>
      </c>
      <c r="C15" s="35" t="s">
        <v>17</v>
      </c>
      <c r="D15" s="35"/>
      <c r="E15" s="15">
        <f>VLOOKUP(C15,RA!B18:D50,3,0)</f>
        <v>394784.51199999999</v>
      </c>
      <c r="F15" s="25">
        <f>VLOOKUP(C15,RA!B19:I54,8,0)</f>
        <v>48028.584799999997</v>
      </c>
      <c r="G15" s="16">
        <f t="shared" si="0"/>
        <v>346755.92719999998</v>
      </c>
      <c r="H15" s="27">
        <f>RA!J19</f>
        <v>12.165772298585001</v>
      </c>
      <c r="I15" s="20">
        <f>VLOOKUP(B15,RMS!B:D,3,FALSE)</f>
        <v>394784.53284786298</v>
      </c>
      <c r="J15" s="21">
        <f>VLOOKUP(B15,RMS!B:E,4,FALSE)</f>
        <v>346755.92643675202</v>
      </c>
      <c r="K15" s="22">
        <f t="shared" si="1"/>
        <v>-2.0847862993832678E-2</v>
      </c>
      <c r="L15" s="22">
        <f t="shared" si="2"/>
        <v>7.6324795372784138E-4</v>
      </c>
    </row>
    <row r="16" spans="1:12" x14ac:dyDescent="0.15">
      <c r="A16" s="38"/>
      <c r="B16" s="12">
        <v>25</v>
      </c>
      <c r="C16" s="35" t="s">
        <v>18</v>
      </c>
      <c r="D16" s="35"/>
      <c r="E16" s="15">
        <f>VLOOKUP(C16,RA!B20:D51,3,0)</f>
        <v>691966.35950000002</v>
      </c>
      <c r="F16" s="25">
        <f>VLOOKUP(C16,RA!B20:I55,8,0)</f>
        <v>61567.1276</v>
      </c>
      <c r="G16" s="16">
        <f t="shared" si="0"/>
        <v>630399.23190000001</v>
      </c>
      <c r="H16" s="27">
        <f>RA!J20</f>
        <v>8.8974162912322896</v>
      </c>
      <c r="I16" s="20">
        <f>VLOOKUP(B16,RMS!B:D,3,FALSE)</f>
        <v>691966.48470000003</v>
      </c>
      <c r="J16" s="21">
        <f>VLOOKUP(B16,RMS!B:E,4,FALSE)</f>
        <v>630399.23190000001</v>
      </c>
      <c r="K16" s="22">
        <f t="shared" si="1"/>
        <v>-0.12520000000949949</v>
      </c>
      <c r="L16" s="22">
        <f t="shared" si="2"/>
        <v>0</v>
      </c>
    </row>
    <row r="17" spans="1:12" x14ac:dyDescent="0.15">
      <c r="A17" s="38"/>
      <c r="B17" s="12">
        <v>26</v>
      </c>
      <c r="C17" s="35" t="s">
        <v>19</v>
      </c>
      <c r="D17" s="35"/>
      <c r="E17" s="15">
        <f>VLOOKUP(C17,RA!B20:D52,3,0)</f>
        <v>260237.96249999999</v>
      </c>
      <c r="F17" s="25">
        <f>VLOOKUP(C17,RA!B21:I56,8,0)</f>
        <v>27185.925999999999</v>
      </c>
      <c r="G17" s="16">
        <f t="shared" si="0"/>
        <v>233052.03649999999</v>
      </c>
      <c r="H17" s="27">
        <f>RA!J21</f>
        <v>10.4465642671176</v>
      </c>
      <c r="I17" s="20">
        <f>VLOOKUP(B17,RMS!B:D,3,FALSE)</f>
        <v>260237.792450768</v>
      </c>
      <c r="J17" s="21">
        <f>VLOOKUP(B17,RMS!B:E,4,FALSE)</f>
        <v>233052.036438076</v>
      </c>
      <c r="K17" s="22">
        <f t="shared" si="1"/>
        <v>0.17004923199419864</v>
      </c>
      <c r="L17" s="22">
        <f t="shared" si="2"/>
        <v>6.1923987232148647E-5</v>
      </c>
    </row>
    <row r="18" spans="1:12" x14ac:dyDescent="0.15">
      <c r="A18" s="38"/>
      <c r="B18" s="12">
        <v>27</v>
      </c>
      <c r="C18" s="35" t="s">
        <v>20</v>
      </c>
      <c r="D18" s="35"/>
      <c r="E18" s="15">
        <f>VLOOKUP(C18,RA!B22:D53,3,0)</f>
        <v>953805.75910000002</v>
      </c>
      <c r="F18" s="25">
        <f>VLOOKUP(C18,RA!B22:I57,8,0)</f>
        <v>117588.0022</v>
      </c>
      <c r="G18" s="16">
        <f t="shared" si="0"/>
        <v>836217.75690000004</v>
      </c>
      <c r="H18" s="27">
        <f>RA!J22</f>
        <v>12.3282965192991</v>
      </c>
      <c r="I18" s="20">
        <f>VLOOKUP(B18,RMS!B:D,3,FALSE)</f>
        <v>953805.74860000005</v>
      </c>
      <c r="J18" s="21">
        <f>VLOOKUP(B18,RMS!B:E,4,FALSE)</f>
        <v>836217.75450000004</v>
      </c>
      <c r="K18" s="22">
        <f t="shared" si="1"/>
        <v>1.049999997485429E-2</v>
      </c>
      <c r="L18" s="22">
        <f t="shared" si="2"/>
        <v>2.3999999975785613E-3</v>
      </c>
    </row>
    <row r="19" spans="1:12" x14ac:dyDescent="0.15">
      <c r="A19" s="38"/>
      <c r="B19" s="12">
        <v>29</v>
      </c>
      <c r="C19" s="35" t="s">
        <v>21</v>
      </c>
      <c r="D19" s="35"/>
      <c r="E19" s="15">
        <f>VLOOKUP(C19,RA!B22:D54,3,0)</f>
        <v>2245017.1749</v>
      </c>
      <c r="F19" s="25">
        <f>VLOOKUP(C19,RA!B23:I58,8,0)</f>
        <v>224672.58439999999</v>
      </c>
      <c r="G19" s="16">
        <f t="shared" si="0"/>
        <v>2020344.5904999999</v>
      </c>
      <c r="H19" s="27">
        <f>RA!J23</f>
        <v>10.0076109399924</v>
      </c>
      <c r="I19" s="20">
        <f>VLOOKUP(B19,RMS!B:D,3,FALSE)</f>
        <v>2245018.0040162401</v>
      </c>
      <c r="J19" s="21">
        <f>VLOOKUP(B19,RMS!B:E,4,FALSE)</f>
        <v>2020344.62194872</v>
      </c>
      <c r="K19" s="22">
        <f t="shared" si="1"/>
        <v>-0.82911624014377594</v>
      </c>
      <c r="L19" s="22">
        <f t="shared" si="2"/>
        <v>-3.1448720023036003E-2</v>
      </c>
    </row>
    <row r="20" spans="1:12" x14ac:dyDescent="0.15">
      <c r="A20" s="38"/>
      <c r="B20" s="12">
        <v>31</v>
      </c>
      <c r="C20" s="35" t="s">
        <v>22</v>
      </c>
      <c r="D20" s="35"/>
      <c r="E20" s="15">
        <f>VLOOKUP(C20,RA!B24:D55,3,0)</f>
        <v>191000.17939999999</v>
      </c>
      <c r="F20" s="25">
        <f>VLOOKUP(C20,RA!B24:I59,8,0)</f>
        <v>35025.866999999998</v>
      </c>
      <c r="G20" s="16">
        <f t="shared" si="0"/>
        <v>155974.3124</v>
      </c>
      <c r="H20" s="27">
        <f>RA!J24</f>
        <v>18.3381330373766</v>
      </c>
      <c r="I20" s="20">
        <f>VLOOKUP(B20,RMS!B:D,3,FALSE)</f>
        <v>191000.17740553699</v>
      </c>
      <c r="J20" s="21">
        <f>VLOOKUP(B20,RMS!B:E,4,FALSE)</f>
        <v>155974.30086260199</v>
      </c>
      <c r="K20" s="22">
        <f t="shared" si="1"/>
        <v>1.9944630039390177E-3</v>
      </c>
      <c r="L20" s="22">
        <f t="shared" si="2"/>
        <v>1.1537398007931188E-2</v>
      </c>
    </row>
    <row r="21" spans="1:12" x14ac:dyDescent="0.15">
      <c r="A21" s="38"/>
      <c r="B21" s="12">
        <v>32</v>
      </c>
      <c r="C21" s="35" t="s">
        <v>23</v>
      </c>
      <c r="D21" s="35"/>
      <c r="E21" s="15">
        <f>VLOOKUP(C21,RA!B24:D56,3,0)</f>
        <v>160707.976</v>
      </c>
      <c r="F21" s="25">
        <f>VLOOKUP(C21,RA!B25:I60,8,0)</f>
        <v>12135.731</v>
      </c>
      <c r="G21" s="16">
        <f t="shared" si="0"/>
        <v>148572.245</v>
      </c>
      <c r="H21" s="27">
        <f>RA!J25</f>
        <v>7.5514179831373101</v>
      </c>
      <c r="I21" s="20">
        <f>VLOOKUP(B21,RMS!B:D,3,FALSE)</f>
        <v>160707.97890692099</v>
      </c>
      <c r="J21" s="21">
        <f>VLOOKUP(B21,RMS!B:E,4,FALSE)</f>
        <v>148572.24362722601</v>
      </c>
      <c r="K21" s="22">
        <f t="shared" si="1"/>
        <v>-2.9069209995213896E-3</v>
      </c>
      <c r="L21" s="22">
        <f t="shared" si="2"/>
        <v>1.3727739860769361E-3</v>
      </c>
    </row>
    <row r="22" spans="1:12" x14ac:dyDescent="0.15">
      <c r="A22" s="38"/>
      <c r="B22" s="12">
        <v>33</v>
      </c>
      <c r="C22" s="35" t="s">
        <v>24</v>
      </c>
      <c r="D22" s="35"/>
      <c r="E22" s="15">
        <f>VLOOKUP(C22,RA!B26:D57,3,0)</f>
        <v>453955.52630000003</v>
      </c>
      <c r="F22" s="25">
        <f>VLOOKUP(C22,RA!B26:I61,8,0)</f>
        <v>99612.285099999994</v>
      </c>
      <c r="G22" s="16">
        <f t="shared" si="0"/>
        <v>354343.24120000005</v>
      </c>
      <c r="H22" s="27">
        <f>RA!J26</f>
        <v>21.943181507646301</v>
      </c>
      <c r="I22" s="20">
        <f>VLOOKUP(B22,RMS!B:D,3,FALSE)</f>
        <v>453955.47632038401</v>
      </c>
      <c r="J22" s="21">
        <f>VLOOKUP(B22,RMS!B:E,4,FALSE)</f>
        <v>354343.25172421901</v>
      </c>
      <c r="K22" s="22">
        <f t="shared" si="1"/>
        <v>4.9979616014752537E-2</v>
      </c>
      <c r="L22" s="22">
        <f t="shared" si="2"/>
        <v>-1.0524218960199505E-2</v>
      </c>
    </row>
    <row r="23" spans="1:12" x14ac:dyDescent="0.15">
      <c r="A23" s="38"/>
      <c r="B23" s="12">
        <v>34</v>
      </c>
      <c r="C23" s="35" t="s">
        <v>25</v>
      </c>
      <c r="D23" s="35"/>
      <c r="E23" s="15">
        <f>VLOOKUP(C23,RA!B26:D58,3,0)</f>
        <v>191983.25630000001</v>
      </c>
      <c r="F23" s="25">
        <f>VLOOKUP(C23,RA!B27:I62,8,0)</f>
        <v>63636.008199999997</v>
      </c>
      <c r="G23" s="16">
        <f t="shared" si="0"/>
        <v>128347.24810000001</v>
      </c>
      <c r="H23" s="27">
        <f>RA!J27</f>
        <v>33.146644882697501</v>
      </c>
      <c r="I23" s="20">
        <f>VLOOKUP(B23,RMS!B:D,3,FALSE)</f>
        <v>191983.20880486301</v>
      </c>
      <c r="J23" s="21">
        <f>VLOOKUP(B23,RMS!B:E,4,FALSE)</f>
        <v>128347.260722673</v>
      </c>
      <c r="K23" s="22">
        <f t="shared" si="1"/>
        <v>4.7495136997895315E-2</v>
      </c>
      <c r="L23" s="22">
        <f t="shared" si="2"/>
        <v>-1.2622672991710715E-2</v>
      </c>
    </row>
    <row r="24" spans="1:12" x14ac:dyDescent="0.15">
      <c r="A24" s="38"/>
      <c r="B24" s="12">
        <v>35</v>
      </c>
      <c r="C24" s="35" t="s">
        <v>26</v>
      </c>
      <c r="D24" s="35"/>
      <c r="E24" s="15">
        <f>VLOOKUP(C24,RA!B28:D59,3,0)</f>
        <v>616509.42489999998</v>
      </c>
      <c r="F24" s="25">
        <f>VLOOKUP(C24,RA!B28:I63,8,0)</f>
        <v>32546.008699999998</v>
      </c>
      <c r="G24" s="16">
        <f t="shared" si="0"/>
        <v>583963.41619999998</v>
      </c>
      <c r="H24" s="27">
        <f>RA!J28</f>
        <v>5.2790772347525898</v>
      </c>
      <c r="I24" s="20">
        <f>VLOOKUP(B24,RMS!B:D,3,FALSE)</f>
        <v>616509.42434247804</v>
      </c>
      <c r="J24" s="21">
        <f>VLOOKUP(B24,RMS!B:E,4,FALSE)</f>
        <v>583963.42385044205</v>
      </c>
      <c r="K24" s="22">
        <f t="shared" si="1"/>
        <v>5.575219402089715E-4</v>
      </c>
      <c r="L24" s="22">
        <f t="shared" si="2"/>
        <v>-7.6504420721903443E-3</v>
      </c>
    </row>
    <row r="25" spans="1:12" x14ac:dyDescent="0.15">
      <c r="A25" s="38"/>
      <c r="B25" s="12">
        <v>36</v>
      </c>
      <c r="C25" s="35" t="s">
        <v>27</v>
      </c>
      <c r="D25" s="35"/>
      <c r="E25" s="15">
        <f>VLOOKUP(C25,RA!B28:D60,3,0)</f>
        <v>514967.28739999997</v>
      </c>
      <c r="F25" s="25">
        <f>VLOOKUP(C25,RA!B29:I64,8,0)</f>
        <v>81920.790599999993</v>
      </c>
      <c r="G25" s="16">
        <f t="shared" si="0"/>
        <v>433046.49679999996</v>
      </c>
      <c r="H25" s="27">
        <f>RA!J29</f>
        <v>15.9079600985156</v>
      </c>
      <c r="I25" s="20">
        <f>VLOOKUP(B25,RMS!B:D,3,FALSE)</f>
        <v>514967.28494778799</v>
      </c>
      <c r="J25" s="21">
        <f>VLOOKUP(B25,RMS!B:E,4,FALSE)</f>
        <v>433046.51566552202</v>
      </c>
      <c r="K25" s="22">
        <f t="shared" si="1"/>
        <v>2.452211978379637E-3</v>
      </c>
      <c r="L25" s="22">
        <f t="shared" si="2"/>
        <v>-1.8865522055421025E-2</v>
      </c>
    </row>
    <row r="26" spans="1:12" x14ac:dyDescent="0.15">
      <c r="A26" s="38"/>
      <c r="B26" s="12">
        <v>37</v>
      </c>
      <c r="C26" s="35" t="s">
        <v>28</v>
      </c>
      <c r="D26" s="35"/>
      <c r="E26" s="15">
        <f>VLOOKUP(C26,RA!B30:D61,3,0)</f>
        <v>955911.38639999996</v>
      </c>
      <c r="F26" s="25">
        <f>VLOOKUP(C26,RA!B30:I65,8,0)</f>
        <v>58039.716</v>
      </c>
      <c r="G26" s="16">
        <f t="shared" si="0"/>
        <v>897871.67039999994</v>
      </c>
      <c r="H26" s="27">
        <f>RA!J30</f>
        <v>6.0716627948726396</v>
      </c>
      <c r="I26" s="20">
        <f>VLOOKUP(B26,RMS!B:D,3,FALSE)</f>
        <v>955911.37092035403</v>
      </c>
      <c r="J26" s="21">
        <f>VLOOKUP(B26,RMS!B:E,4,FALSE)</f>
        <v>897871.69600033702</v>
      </c>
      <c r="K26" s="22">
        <f t="shared" si="1"/>
        <v>1.5479645924642682E-2</v>
      </c>
      <c r="L26" s="22">
        <f t="shared" si="2"/>
        <v>-2.5600337074138224E-2</v>
      </c>
    </row>
    <row r="27" spans="1:12" x14ac:dyDescent="0.15">
      <c r="A27" s="38"/>
      <c r="B27" s="12">
        <v>38</v>
      </c>
      <c r="C27" s="35" t="s">
        <v>29</v>
      </c>
      <c r="D27" s="35"/>
      <c r="E27" s="15">
        <f>VLOOKUP(C27,RA!B30:D62,3,0)</f>
        <v>531672.21070000005</v>
      </c>
      <c r="F27" s="25">
        <f>VLOOKUP(C27,RA!B31:I66,8,0)</f>
        <v>36394.346400000002</v>
      </c>
      <c r="G27" s="16">
        <f t="shared" si="0"/>
        <v>495277.86430000007</v>
      </c>
      <c r="H27" s="27">
        <f>RA!J31</f>
        <v>6.8452602313149304</v>
      </c>
      <c r="I27" s="20">
        <f>VLOOKUP(B27,RMS!B:D,3,FALSE)</f>
        <v>531672.15765752201</v>
      </c>
      <c r="J27" s="21">
        <f>VLOOKUP(B27,RMS!B:E,4,FALSE)</f>
        <v>495277.84010177001</v>
      </c>
      <c r="K27" s="22">
        <f t="shared" si="1"/>
        <v>5.3042478044517338E-2</v>
      </c>
      <c r="L27" s="22">
        <f t="shared" si="2"/>
        <v>2.4198230064939708E-2</v>
      </c>
    </row>
    <row r="28" spans="1:12" x14ac:dyDescent="0.15">
      <c r="A28" s="38"/>
      <c r="B28" s="12">
        <v>39</v>
      </c>
      <c r="C28" s="35" t="s">
        <v>30</v>
      </c>
      <c r="D28" s="35"/>
      <c r="E28" s="15">
        <f>VLOOKUP(C28,RA!B32:D63,3,0)</f>
        <v>103425.64509999999</v>
      </c>
      <c r="F28" s="25">
        <f>VLOOKUP(C28,RA!B32:I67,8,0)</f>
        <v>30288.0969</v>
      </c>
      <c r="G28" s="16">
        <f t="shared" si="0"/>
        <v>73137.54819999999</v>
      </c>
      <c r="H28" s="27">
        <f>RA!J32</f>
        <v>29.284900152873199</v>
      </c>
      <c r="I28" s="20">
        <f>VLOOKUP(B28,RMS!B:D,3,FALSE)</f>
        <v>103425.60405328601</v>
      </c>
      <c r="J28" s="21">
        <f>VLOOKUP(B28,RMS!B:E,4,FALSE)</f>
        <v>73137.540137368007</v>
      </c>
      <c r="K28" s="22">
        <f t="shared" si="1"/>
        <v>4.1046713988180272E-2</v>
      </c>
      <c r="L28" s="22">
        <f t="shared" si="2"/>
        <v>8.0626319831935689E-3</v>
      </c>
    </row>
    <row r="29" spans="1:12" x14ac:dyDescent="0.15">
      <c r="A29" s="38"/>
      <c r="B29" s="12">
        <v>40</v>
      </c>
      <c r="C29" s="35" t="s">
        <v>31</v>
      </c>
      <c r="D29" s="35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8"/>
      <c r="B31" s="12">
        <v>42</v>
      </c>
      <c r="C31" s="35" t="s">
        <v>32</v>
      </c>
      <c r="D31" s="35"/>
      <c r="E31" s="15">
        <f>VLOOKUP(C31,RA!B34:D66,3,0)</f>
        <v>85206.430900000007</v>
      </c>
      <c r="F31" s="25">
        <f>VLOOKUP(C31,RA!B35:I70,8,0)</f>
        <v>15972.253500000001</v>
      </c>
      <c r="G31" s="16">
        <f t="shared" si="0"/>
        <v>69234.1774</v>
      </c>
      <c r="H31" s="27">
        <f>RA!J35</f>
        <v>18.745361507683999</v>
      </c>
      <c r="I31" s="20">
        <f>VLOOKUP(B31,RMS!B:D,3,FALSE)</f>
        <v>85206.430900000007</v>
      </c>
      <c r="J31" s="21">
        <f>VLOOKUP(B31,RMS!B:E,4,FALSE)</f>
        <v>69234.173899999994</v>
      </c>
      <c r="K31" s="22">
        <f t="shared" si="1"/>
        <v>0</v>
      </c>
      <c r="L31" s="22">
        <f t="shared" si="2"/>
        <v>3.5000000061700121E-3</v>
      </c>
    </row>
    <row r="32" spans="1:12" x14ac:dyDescent="0.15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8"/>
      <c r="B35" s="12">
        <v>75</v>
      </c>
      <c r="C35" s="35" t="s">
        <v>33</v>
      </c>
      <c r="D35" s="35"/>
      <c r="E35" s="15">
        <f>VLOOKUP(C35,RA!B8:D70,3,0)</f>
        <v>204108.5478</v>
      </c>
      <c r="F35" s="25">
        <f>VLOOKUP(C35,RA!B8:I74,8,0)</f>
        <v>9179.0349999999999</v>
      </c>
      <c r="G35" s="16">
        <f t="shared" si="0"/>
        <v>194929.5128</v>
      </c>
      <c r="H35" s="27">
        <f>RA!J39</f>
        <v>4.4971340489837104</v>
      </c>
      <c r="I35" s="20">
        <f>VLOOKUP(B35,RMS!B:D,3,FALSE)</f>
        <v>204108.547008547</v>
      </c>
      <c r="J35" s="21">
        <f>VLOOKUP(B35,RMS!B:E,4,FALSE)</f>
        <v>194929.51282051299</v>
      </c>
      <c r="K35" s="22">
        <f t="shared" si="1"/>
        <v>7.9145299969241023E-4</v>
      </c>
      <c r="L35" s="22">
        <f t="shared" si="2"/>
        <v>-2.0512990886345506E-5</v>
      </c>
    </row>
    <row r="36" spans="1:12" x14ac:dyDescent="0.15">
      <c r="A36" s="38"/>
      <c r="B36" s="12">
        <v>76</v>
      </c>
      <c r="C36" s="35" t="s">
        <v>34</v>
      </c>
      <c r="D36" s="35"/>
      <c r="E36" s="15">
        <f>VLOOKUP(C36,RA!B8:D71,3,0)</f>
        <v>407243.1728</v>
      </c>
      <c r="F36" s="25">
        <f>VLOOKUP(C36,RA!B8:I75,8,0)</f>
        <v>22969.9437</v>
      </c>
      <c r="G36" s="16">
        <f t="shared" si="0"/>
        <v>384273.2291</v>
      </c>
      <c r="H36" s="27">
        <f>RA!J40</f>
        <v>5.6403508356125798</v>
      </c>
      <c r="I36" s="20">
        <f>VLOOKUP(B36,RMS!B:D,3,FALSE)</f>
        <v>407243.16874102602</v>
      </c>
      <c r="J36" s="21">
        <f>VLOOKUP(B36,RMS!B:E,4,FALSE)</f>
        <v>384273.22650256398</v>
      </c>
      <c r="K36" s="22">
        <f t="shared" si="1"/>
        <v>4.0589739801362157E-3</v>
      </c>
      <c r="L36" s="22">
        <f t="shared" si="2"/>
        <v>2.5974360178224742E-3</v>
      </c>
    </row>
    <row r="37" spans="1:12" x14ac:dyDescent="0.15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8"/>
      <c r="B39" s="12">
        <v>99</v>
      </c>
      <c r="C39" s="35" t="s">
        <v>35</v>
      </c>
      <c r="D39" s="35"/>
      <c r="E39" s="15">
        <f>VLOOKUP(C39,RA!B8:D74,3,0)</f>
        <v>24241.528399999999</v>
      </c>
      <c r="F39" s="25">
        <f>VLOOKUP(C39,RA!B8:I78,8,0)</f>
        <v>4038.5061000000001</v>
      </c>
      <c r="G39" s="16">
        <f t="shared" si="0"/>
        <v>20203.022300000001</v>
      </c>
      <c r="H39" s="27">
        <f>RA!J43</f>
        <v>16.6594532876071</v>
      </c>
      <c r="I39" s="20">
        <f>VLOOKUP(B39,RMS!B:D,3,FALSE)</f>
        <v>24241.528553059499</v>
      </c>
      <c r="J39" s="21">
        <f>VLOOKUP(B39,RMS!B:E,4,FALSE)</f>
        <v>20203.022131457499</v>
      </c>
      <c r="K39" s="22">
        <f t="shared" si="1"/>
        <v>-1.5305950000765733E-4</v>
      </c>
      <c r="L39" s="22">
        <f t="shared" si="2"/>
        <v>1.685425013420172E-4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3" t="s">
        <v>47</v>
      </c>
      <c r="W1" s="41"/>
    </row>
    <row r="2" spans="1:23" ht="12.75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3"/>
      <c r="W2" s="41"/>
    </row>
    <row r="3" spans="1:23" ht="23.25" thickBot="1" x14ac:dyDescent="0.2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4" t="s">
        <v>48</v>
      </c>
      <c r="W3" s="41"/>
    </row>
    <row r="4" spans="1:23" ht="15" thickTop="1" thickBo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2"/>
      <c r="W4" s="41"/>
    </row>
    <row r="5" spans="1:23" ht="15" thickTop="1" thickBot="1" x14ac:dyDescent="0.25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 x14ac:dyDescent="0.2">
      <c r="A6" s="60" t="s">
        <v>3</v>
      </c>
      <c r="B6" s="42" t="s">
        <v>4</v>
      </c>
      <c r="C6" s="43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 x14ac:dyDescent="0.2">
      <c r="A7" s="44" t="s">
        <v>5</v>
      </c>
      <c r="B7" s="45"/>
      <c r="C7" s="46"/>
      <c r="D7" s="62">
        <v>12694440.866599999</v>
      </c>
      <c r="E7" s="62">
        <v>16344995</v>
      </c>
      <c r="F7" s="63">
        <v>77.665614866202205</v>
      </c>
      <c r="G7" s="62">
        <v>19077711.892299999</v>
      </c>
      <c r="H7" s="63">
        <v>-33.459311377253599</v>
      </c>
      <c r="I7" s="62">
        <v>1580654.8839</v>
      </c>
      <c r="J7" s="63">
        <v>12.4515518289491</v>
      </c>
      <c r="K7" s="62">
        <v>2029159.2383000001</v>
      </c>
      <c r="L7" s="63">
        <v>10.636282011990099</v>
      </c>
      <c r="M7" s="63">
        <v>-0.22102964909533199</v>
      </c>
      <c r="N7" s="62">
        <v>179118333.611</v>
      </c>
      <c r="O7" s="62">
        <v>3345775005.3586998</v>
      </c>
      <c r="P7" s="62">
        <v>785859</v>
      </c>
      <c r="Q7" s="62">
        <v>1017365</v>
      </c>
      <c r="R7" s="63">
        <v>-22.755451583256701</v>
      </c>
      <c r="S7" s="62">
        <v>16.153585906123102</v>
      </c>
      <c r="T7" s="62">
        <v>17.035686689339599</v>
      </c>
      <c r="U7" s="64">
        <v>-5.4607118713012603</v>
      </c>
      <c r="V7" s="52"/>
      <c r="W7" s="52"/>
    </row>
    <row r="8" spans="1:23" ht="14.25" thickBot="1" x14ac:dyDescent="0.2">
      <c r="A8" s="47">
        <v>41799</v>
      </c>
      <c r="B8" s="50" t="s">
        <v>6</v>
      </c>
      <c r="C8" s="51"/>
      <c r="D8" s="65">
        <v>474623.40610000002</v>
      </c>
      <c r="E8" s="65">
        <v>505820</v>
      </c>
      <c r="F8" s="66">
        <v>93.832471254596499</v>
      </c>
      <c r="G8" s="65">
        <v>436918.84460000001</v>
      </c>
      <c r="H8" s="66">
        <v>8.6296487244716094</v>
      </c>
      <c r="I8" s="65">
        <v>125469.1262</v>
      </c>
      <c r="J8" s="66">
        <v>26.435511731497801</v>
      </c>
      <c r="K8" s="65">
        <v>69626.231499999994</v>
      </c>
      <c r="L8" s="66">
        <v>15.935735517139999</v>
      </c>
      <c r="M8" s="66">
        <v>0.802038161436326</v>
      </c>
      <c r="N8" s="65">
        <v>5534046.0033999998</v>
      </c>
      <c r="O8" s="65">
        <v>128109313.4717</v>
      </c>
      <c r="P8" s="65">
        <v>21852</v>
      </c>
      <c r="Q8" s="65">
        <v>28655</v>
      </c>
      <c r="R8" s="66">
        <v>-23.741057407084298</v>
      </c>
      <c r="S8" s="65">
        <v>21.719906923851401</v>
      </c>
      <c r="T8" s="65">
        <v>22.194452158436601</v>
      </c>
      <c r="U8" s="67">
        <v>-2.1848400927726499</v>
      </c>
      <c r="V8" s="52"/>
      <c r="W8" s="52"/>
    </row>
    <row r="9" spans="1:23" ht="12" customHeight="1" thickBot="1" x14ac:dyDescent="0.2">
      <c r="A9" s="48"/>
      <c r="B9" s="50" t="s">
        <v>7</v>
      </c>
      <c r="C9" s="51"/>
      <c r="D9" s="65">
        <v>60167.135000000002</v>
      </c>
      <c r="E9" s="65">
        <v>67817</v>
      </c>
      <c r="F9" s="66">
        <v>88.719841632628999</v>
      </c>
      <c r="G9" s="65">
        <v>82759.055999999997</v>
      </c>
      <c r="H9" s="66">
        <v>-27.298427618604101</v>
      </c>
      <c r="I9" s="65">
        <v>13758.650600000001</v>
      </c>
      <c r="J9" s="66">
        <v>22.867385325892599</v>
      </c>
      <c r="K9" s="65">
        <v>17340.831300000002</v>
      </c>
      <c r="L9" s="66">
        <v>20.953394272646101</v>
      </c>
      <c r="M9" s="66">
        <v>-0.206574912011283</v>
      </c>
      <c r="N9" s="65">
        <v>1068025.9086</v>
      </c>
      <c r="O9" s="65">
        <v>21650028.9012</v>
      </c>
      <c r="P9" s="65">
        <v>3531</v>
      </c>
      <c r="Q9" s="65">
        <v>6529</v>
      </c>
      <c r="R9" s="66">
        <v>-45.918211058354998</v>
      </c>
      <c r="S9" s="65">
        <v>17.039687057490799</v>
      </c>
      <c r="T9" s="65">
        <v>17.391719022821299</v>
      </c>
      <c r="U9" s="67">
        <v>-2.0659532310818398</v>
      </c>
      <c r="V9" s="52"/>
      <c r="W9" s="52"/>
    </row>
    <row r="10" spans="1:23" ht="14.25" thickBot="1" x14ac:dyDescent="0.2">
      <c r="A10" s="48"/>
      <c r="B10" s="50" t="s">
        <v>8</v>
      </c>
      <c r="C10" s="51"/>
      <c r="D10" s="65">
        <v>90309.594500000007</v>
      </c>
      <c r="E10" s="65">
        <v>132242</v>
      </c>
      <c r="F10" s="66">
        <v>68.291159011509194</v>
      </c>
      <c r="G10" s="65">
        <v>143336.82149999999</v>
      </c>
      <c r="H10" s="66">
        <v>-36.994839459308103</v>
      </c>
      <c r="I10" s="65">
        <v>26567.333900000001</v>
      </c>
      <c r="J10" s="66">
        <v>29.4180635480541</v>
      </c>
      <c r="K10" s="65">
        <v>33121.139300000003</v>
      </c>
      <c r="L10" s="66">
        <v>23.107209266531701</v>
      </c>
      <c r="M10" s="66">
        <v>-0.19787379113495701</v>
      </c>
      <c r="N10" s="65">
        <v>2597773.1038000002</v>
      </c>
      <c r="O10" s="65">
        <v>32711569.304299999</v>
      </c>
      <c r="P10" s="65">
        <v>73327</v>
      </c>
      <c r="Q10" s="65">
        <v>97376</v>
      </c>
      <c r="R10" s="66">
        <v>-24.697050607952701</v>
      </c>
      <c r="S10" s="65">
        <v>1.23160083598129</v>
      </c>
      <c r="T10" s="65">
        <v>1.7455511666118999</v>
      </c>
      <c r="U10" s="67">
        <v>-41.730268088127097</v>
      </c>
      <c r="V10" s="52"/>
      <c r="W10" s="52"/>
    </row>
    <row r="11" spans="1:23" ht="14.25" thickBot="1" x14ac:dyDescent="0.2">
      <c r="A11" s="48"/>
      <c r="B11" s="50" t="s">
        <v>9</v>
      </c>
      <c r="C11" s="51"/>
      <c r="D11" s="65">
        <v>72468.904200000004</v>
      </c>
      <c r="E11" s="65">
        <v>64231</v>
      </c>
      <c r="F11" s="66">
        <v>112.825433513413</v>
      </c>
      <c r="G11" s="65">
        <v>59411.468000000001</v>
      </c>
      <c r="H11" s="66">
        <v>21.977972670192202</v>
      </c>
      <c r="I11" s="65">
        <v>9473.7880999999998</v>
      </c>
      <c r="J11" s="66">
        <v>13.072900997446</v>
      </c>
      <c r="K11" s="65">
        <v>14382.156000000001</v>
      </c>
      <c r="L11" s="66">
        <v>24.2077102016735</v>
      </c>
      <c r="M11" s="66">
        <v>-0.34128178695878397</v>
      </c>
      <c r="N11" s="65">
        <v>833970.5037</v>
      </c>
      <c r="O11" s="65">
        <v>13632898.117900001</v>
      </c>
      <c r="P11" s="65">
        <v>3287</v>
      </c>
      <c r="Q11" s="65">
        <v>4472</v>
      </c>
      <c r="R11" s="66">
        <v>-26.4982110912343</v>
      </c>
      <c r="S11" s="65">
        <v>22.047126315789502</v>
      </c>
      <c r="T11" s="65">
        <v>20.084618917710198</v>
      </c>
      <c r="U11" s="67">
        <v>8.9014203936128808</v>
      </c>
      <c r="V11" s="52"/>
      <c r="W11" s="52"/>
    </row>
    <row r="12" spans="1:23" ht="14.25" thickBot="1" x14ac:dyDescent="0.2">
      <c r="A12" s="48"/>
      <c r="B12" s="50" t="s">
        <v>10</v>
      </c>
      <c r="C12" s="51"/>
      <c r="D12" s="65">
        <v>223005.40710000001</v>
      </c>
      <c r="E12" s="65">
        <v>263112</v>
      </c>
      <c r="F12" s="66">
        <v>84.756836290248998</v>
      </c>
      <c r="G12" s="65">
        <v>235153.27559999999</v>
      </c>
      <c r="H12" s="66">
        <v>-5.16593633195387</v>
      </c>
      <c r="I12" s="65">
        <v>41202.952700000002</v>
      </c>
      <c r="J12" s="66">
        <v>18.476212409290898</v>
      </c>
      <c r="K12" s="65">
        <v>11986.228499999999</v>
      </c>
      <c r="L12" s="66">
        <v>5.0971981867642802</v>
      </c>
      <c r="M12" s="66">
        <v>2.43752438058393</v>
      </c>
      <c r="N12" s="65">
        <v>3149541.0169000002</v>
      </c>
      <c r="O12" s="65">
        <v>40606931.037199996</v>
      </c>
      <c r="P12" s="65">
        <v>2338</v>
      </c>
      <c r="Q12" s="65">
        <v>3504</v>
      </c>
      <c r="R12" s="66">
        <v>-33.276255707762601</v>
      </c>
      <c r="S12" s="65">
        <v>95.382979940119796</v>
      </c>
      <c r="T12" s="65">
        <v>90.442413441780801</v>
      </c>
      <c r="U12" s="67">
        <v>5.1797149779138598</v>
      </c>
      <c r="V12" s="52"/>
      <c r="W12" s="52"/>
    </row>
    <row r="13" spans="1:23" ht="14.25" thickBot="1" x14ac:dyDescent="0.2">
      <c r="A13" s="48"/>
      <c r="B13" s="50" t="s">
        <v>11</v>
      </c>
      <c r="C13" s="51"/>
      <c r="D13" s="65">
        <v>241881.44959999999</v>
      </c>
      <c r="E13" s="65">
        <v>250455</v>
      </c>
      <c r="F13" s="66">
        <v>96.576810045716798</v>
      </c>
      <c r="G13" s="65">
        <v>241007.2856</v>
      </c>
      <c r="H13" s="66">
        <v>0.362712686391919</v>
      </c>
      <c r="I13" s="65">
        <v>73576.831300000005</v>
      </c>
      <c r="J13" s="66">
        <v>30.4185506667312</v>
      </c>
      <c r="K13" s="65">
        <v>41567.845600000001</v>
      </c>
      <c r="L13" s="66">
        <v>17.247547308171502</v>
      </c>
      <c r="M13" s="66">
        <v>0.77004196965165805</v>
      </c>
      <c r="N13" s="65">
        <v>2932157.0454000002</v>
      </c>
      <c r="O13" s="65">
        <v>63331864.6972</v>
      </c>
      <c r="P13" s="65">
        <v>9667</v>
      </c>
      <c r="Q13" s="65">
        <v>12879</v>
      </c>
      <c r="R13" s="66">
        <v>-24.9398245205373</v>
      </c>
      <c r="S13" s="65">
        <v>25.0213561187545</v>
      </c>
      <c r="T13" s="65">
        <v>25.495280153738602</v>
      </c>
      <c r="U13" s="67">
        <v>-1.8940781336343699</v>
      </c>
      <c r="V13" s="52"/>
      <c r="W13" s="52"/>
    </row>
    <row r="14" spans="1:23" ht="14.25" thickBot="1" x14ac:dyDescent="0.2">
      <c r="A14" s="48"/>
      <c r="B14" s="50" t="s">
        <v>12</v>
      </c>
      <c r="C14" s="51"/>
      <c r="D14" s="65">
        <v>136886.29509999999</v>
      </c>
      <c r="E14" s="65">
        <v>120647</v>
      </c>
      <c r="F14" s="66">
        <v>113.460173149767</v>
      </c>
      <c r="G14" s="65">
        <v>172924.75320000001</v>
      </c>
      <c r="H14" s="66">
        <v>-20.8405433190464</v>
      </c>
      <c r="I14" s="65">
        <v>25293.667600000001</v>
      </c>
      <c r="J14" s="66">
        <v>18.477867036668702</v>
      </c>
      <c r="K14" s="65">
        <v>27121.042700000002</v>
      </c>
      <c r="L14" s="66">
        <v>15.683724971769999</v>
      </c>
      <c r="M14" s="66">
        <v>-6.7378497213899005E-2</v>
      </c>
      <c r="N14" s="65">
        <v>1923239.7382</v>
      </c>
      <c r="O14" s="65">
        <v>29287652.954</v>
      </c>
      <c r="P14" s="65">
        <v>2387</v>
      </c>
      <c r="Q14" s="65">
        <v>3383</v>
      </c>
      <c r="R14" s="66">
        <v>-29.441324268400798</v>
      </c>
      <c r="S14" s="65">
        <v>57.3465836196062</v>
      </c>
      <c r="T14" s="65">
        <v>57.172177978125902</v>
      </c>
      <c r="U14" s="67">
        <v>0.30412559994357302</v>
      </c>
      <c r="V14" s="52"/>
      <c r="W14" s="52"/>
    </row>
    <row r="15" spans="1:23" ht="14.25" thickBot="1" x14ac:dyDescent="0.2">
      <c r="A15" s="48"/>
      <c r="B15" s="50" t="s">
        <v>13</v>
      </c>
      <c r="C15" s="51"/>
      <c r="D15" s="65">
        <v>103070.4602</v>
      </c>
      <c r="E15" s="65">
        <v>91549</v>
      </c>
      <c r="F15" s="66">
        <v>112.58502026237301</v>
      </c>
      <c r="G15" s="65">
        <v>95884.728799999997</v>
      </c>
      <c r="H15" s="66">
        <v>7.4941353956251797</v>
      </c>
      <c r="I15" s="65">
        <v>23906.5455</v>
      </c>
      <c r="J15" s="66">
        <v>23.194371552830201</v>
      </c>
      <c r="K15" s="65">
        <v>21359.552</v>
      </c>
      <c r="L15" s="66">
        <v>22.276281392579801</v>
      </c>
      <c r="M15" s="66">
        <v>0.119243769719515</v>
      </c>
      <c r="N15" s="65">
        <v>1377602.5811000001</v>
      </c>
      <c r="O15" s="65">
        <v>22629196.805500001</v>
      </c>
      <c r="P15" s="65">
        <v>4164</v>
      </c>
      <c r="Q15" s="65">
        <v>5634</v>
      </c>
      <c r="R15" s="66">
        <v>-26.091586794462199</v>
      </c>
      <c r="S15" s="65">
        <v>24.752752209413998</v>
      </c>
      <c r="T15" s="65">
        <v>26.152332144125001</v>
      </c>
      <c r="U15" s="67">
        <v>-5.6542396694725499</v>
      </c>
      <c r="V15" s="52"/>
      <c r="W15" s="52"/>
    </row>
    <row r="16" spans="1:23" ht="14.25" thickBot="1" x14ac:dyDescent="0.2">
      <c r="A16" s="48"/>
      <c r="B16" s="50" t="s">
        <v>14</v>
      </c>
      <c r="C16" s="51"/>
      <c r="D16" s="65">
        <v>614457.23829999997</v>
      </c>
      <c r="E16" s="65">
        <v>822289</v>
      </c>
      <c r="F16" s="66">
        <v>74.725216839821499</v>
      </c>
      <c r="G16" s="65">
        <v>960365.74890000001</v>
      </c>
      <c r="H16" s="66">
        <v>-36.018413921592099</v>
      </c>
      <c r="I16" s="65">
        <v>40917.631600000001</v>
      </c>
      <c r="J16" s="66">
        <v>6.6591503931511298</v>
      </c>
      <c r="K16" s="65">
        <v>51290.079400000002</v>
      </c>
      <c r="L16" s="66">
        <v>5.3406818661273103</v>
      </c>
      <c r="M16" s="66">
        <v>-0.20223107316928801</v>
      </c>
      <c r="N16" s="65">
        <v>10301711.008199999</v>
      </c>
      <c r="O16" s="65">
        <v>169165140.3669</v>
      </c>
      <c r="P16" s="65">
        <v>41200</v>
      </c>
      <c r="Q16" s="65">
        <v>60813</v>
      </c>
      <c r="R16" s="66">
        <v>-32.251327841086599</v>
      </c>
      <c r="S16" s="65">
        <v>14.914010638349501</v>
      </c>
      <c r="T16" s="65">
        <v>15.6399967408284</v>
      </c>
      <c r="U16" s="67">
        <v>-4.8678126902507399</v>
      </c>
      <c r="V16" s="52"/>
      <c r="W16" s="52"/>
    </row>
    <row r="17" spans="1:21" ht="12" thickBot="1" x14ac:dyDescent="0.2">
      <c r="A17" s="48"/>
      <c r="B17" s="50" t="s">
        <v>15</v>
      </c>
      <c r="C17" s="51"/>
      <c r="D17" s="65">
        <v>431496.66940000001</v>
      </c>
      <c r="E17" s="65">
        <v>383709</v>
      </c>
      <c r="F17" s="66">
        <v>112.454143478521</v>
      </c>
      <c r="G17" s="65">
        <v>1003381.463</v>
      </c>
      <c r="H17" s="66">
        <v>-56.995750339071201</v>
      </c>
      <c r="I17" s="65">
        <v>55639.601799999997</v>
      </c>
      <c r="J17" s="66">
        <v>12.8945611277527</v>
      </c>
      <c r="K17" s="65">
        <v>103127.43339999999</v>
      </c>
      <c r="L17" s="66">
        <v>10.2779887014915</v>
      </c>
      <c r="M17" s="66">
        <v>-0.46047719830095202</v>
      </c>
      <c r="N17" s="65">
        <v>10065337.9384</v>
      </c>
      <c r="O17" s="65">
        <v>178730261.81830001</v>
      </c>
      <c r="P17" s="65">
        <v>12112</v>
      </c>
      <c r="Q17" s="65">
        <v>15553</v>
      </c>
      <c r="R17" s="66">
        <v>-22.1243490001929</v>
      </c>
      <c r="S17" s="65">
        <v>35.625550643989399</v>
      </c>
      <c r="T17" s="65">
        <v>28.740783128656901</v>
      </c>
      <c r="U17" s="67">
        <v>19.3253644950865</v>
      </c>
    </row>
    <row r="18" spans="1:21" ht="12" thickBot="1" x14ac:dyDescent="0.2">
      <c r="A18" s="48"/>
      <c r="B18" s="50" t="s">
        <v>16</v>
      </c>
      <c r="C18" s="51"/>
      <c r="D18" s="65">
        <v>1259329.9667</v>
      </c>
      <c r="E18" s="65">
        <v>1333726</v>
      </c>
      <c r="F18" s="66">
        <v>94.421940241098994</v>
      </c>
      <c r="G18" s="65">
        <v>1810356.1782</v>
      </c>
      <c r="H18" s="66">
        <v>-30.437447510902199</v>
      </c>
      <c r="I18" s="65">
        <v>164047.94140000001</v>
      </c>
      <c r="J18" s="66">
        <v>13.0266050787212</v>
      </c>
      <c r="K18" s="65">
        <v>207473.5056</v>
      </c>
      <c r="L18" s="66">
        <v>11.4603694067698</v>
      </c>
      <c r="M18" s="66">
        <v>-0.20930655253747199</v>
      </c>
      <c r="N18" s="65">
        <v>17486808.4428</v>
      </c>
      <c r="O18" s="65">
        <v>427671117.97259998</v>
      </c>
      <c r="P18" s="65">
        <v>68512</v>
      </c>
      <c r="Q18" s="65">
        <v>99339</v>
      </c>
      <c r="R18" s="66">
        <v>-31.032122328591999</v>
      </c>
      <c r="S18" s="65">
        <v>18.381159018858</v>
      </c>
      <c r="T18" s="65">
        <v>18.978197599130301</v>
      </c>
      <c r="U18" s="67">
        <v>-3.2481008387975598</v>
      </c>
    </row>
    <row r="19" spans="1:21" ht="12" thickBot="1" x14ac:dyDescent="0.2">
      <c r="A19" s="48"/>
      <c r="B19" s="50" t="s">
        <v>17</v>
      </c>
      <c r="C19" s="51"/>
      <c r="D19" s="65">
        <v>394784.51199999999</v>
      </c>
      <c r="E19" s="65">
        <v>488449</v>
      </c>
      <c r="F19" s="66">
        <v>80.824100776130194</v>
      </c>
      <c r="G19" s="65">
        <v>608975.06499999994</v>
      </c>
      <c r="H19" s="66">
        <v>-35.172302662343</v>
      </c>
      <c r="I19" s="65">
        <v>48028.584799999997</v>
      </c>
      <c r="J19" s="66">
        <v>12.165772298585001</v>
      </c>
      <c r="K19" s="65">
        <v>57868.582300000002</v>
      </c>
      <c r="L19" s="66">
        <v>9.5026193395947995</v>
      </c>
      <c r="M19" s="66">
        <v>-0.17004041068412401</v>
      </c>
      <c r="N19" s="65">
        <v>6123285.4007000001</v>
      </c>
      <c r="O19" s="65">
        <v>136520568.40759999</v>
      </c>
      <c r="P19" s="65">
        <v>8182</v>
      </c>
      <c r="Q19" s="65">
        <v>10815</v>
      </c>
      <c r="R19" s="66">
        <v>-24.3458159963014</v>
      </c>
      <c r="S19" s="65">
        <v>48.250368125152796</v>
      </c>
      <c r="T19" s="65">
        <v>61.118128543689302</v>
      </c>
      <c r="U19" s="67">
        <v>-26.668730039861899</v>
      </c>
    </row>
    <row r="20" spans="1:21" ht="12" thickBot="1" x14ac:dyDescent="0.2">
      <c r="A20" s="48"/>
      <c r="B20" s="50" t="s">
        <v>18</v>
      </c>
      <c r="C20" s="51"/>
      <c r="D20" s="65">
        <v>691966.35950000002</v>
      </c>
      <c r="E20" s="65">
        <v>896228</v>
      </c>
      <c r="F20" s="66">
        <v>77.208741469804593</v>
      </c>
      <c r="G20" s="65">
        <v>1038694.0403</v>
      </c>
      <c r="H20" s="66">
        <v>-33.3811177639815</v>
      </c>
      <c r="I20" s="65">
        <v>61567.1276</v>
      </c>
      <c r="J20" s="66">
        <v>8.8974162912322896</v>
      </c>
      <c r="K20" s="65">
        <v>34881.513299999999</v>
      </c>
      <c r="L20" s="66">
        <v>3.3582086684472898</v>
      </c>
      <c r="M20" s="66">
        <v>0.76503602554422401</v>
      </c>
      <c r="N20" s="65">
        <v>8652586.1764000002</v>
      </c>
      <c r="O20" s="65">
        <v>192210932.27160001</v>
      </c>
      <c r="P20" s="65">
        <v>31683</v>
      </c>
      <c r="Q20" s="65">
        <v>39178</v>
      </c>
      <c r="R20" s="66">
        <v>-19.130634539792698</v>
      </c>
      <c r="S20" s="65">
        <v>21.840304248335102</v>
      </c>
      <c r="T20" s="65">
        <v>24.355850096993201</v>
      </c>
      <c r="U20" s="67">
        <v>-11.517906619134701</v>
      </c>
    </row>
    <row r="21" spans="1:21" ht="12" thickBot="1" x14ac:dyDescent="0.2">
      <c r="A21" s="48"/>
      <c r="B21" s="50" t="s">
        <v>19</v>
      </c>
      <c r="C21" s="51"/>
      <c r="D21" s="65">
        <v>260237.96249999999</v>
      </c>
      <c r="E21" s="65">
        <v>301191</v>
      </c>
      <c r="F21" s="66">
        <v>86.402967718158905</v>
      </c>
      <c r="G21" s="65">
        <v>366302.18599999999</v>
      </c>
      <c r="H21" s="66">
        <v>-28.955389171496801</v>
      </c>
      <c r="I21" s="65">
        <v>27185.925999999999</v>
      </c>
      <c r="J21" s="66">
        <v>10.4465642671176</v>
      </c>
      <c r="K21" s="65">
        <v>26696.1685</v>
      </c>
      <c r="L21" s="66">
        <v>7.2880177952309602</v>
      </c>
      <c r="M21" s="66">
        <v>1.8345610157502999E-2</v>
      </c>
      <c r="N21" s="65">
        <v>2992860.86</v>
      </c>
      <c r="O21" s="65">
        <v>78107438.0176</v>
      </c>
      <c r="P21" s="65">
        <v>24588</v>
      </c>
      <c r="Q21" s="65">
        <v>30920</v>
      </c>
      <c r="R21" s="66">
        <v>-20.478654592496799</v>
      </c>
      <c r="S21" s="65">
        <v>10.583941861883799</v>
      </c>
      <c r="T21" s="65">
        <v>10.424776212807201</v>
      </c>
      <c r="U21" s="67">
        <v>1.5038409238604</v>
      </c>
    </row>
    <row r="22" spans="1:21" ht="12" thickBot="1" x14ac:dyDescent="0.2">
      <c r="A22" s="48"/>
      <c r="B22" s="50" t="s">
        <v>20</v>
      </c>
      <c r="C22" s="51"/>
      <c r="D22" s="65">
        <v>953805.75910000002</v>
      </c>
      <c r="E22" s="65">
        <v>1137975</v>
      </c>
      <c r="F22" s="66">
        <v>83.816055633911105</v>
      </c>
      <c r="G22" s="65">
        <v>2497926.3857999998</v>
      </c>
      <c r="H22" s="66">
        <v>-61.8160981635762</v>
      </c>
      <c r="I22" s="65">
        <v>117588.0022</v>
      </c>
      <c r="J22" s="66">
        <v>12.3282965192991</v>
      </c>
      <c r="K22" s="65">
        <v>289956.05979999999</v>
      </c>
      <c r="L22" s="66">
        <v>11.607870490032001</v>
      </c>
      <c r="M22" s="66">
        <v>-0.59446268416977599</v>
      </c>
      <c r="N22" s="65">
        <v>14925860.6435</v>
      </c>
      <c r="O22" s="65">
        <v>230893568.99720001</v>
      </c>
      <c r="P22" s="65">
        <v>59985</v>
      </c>
      <c r="Q22" s="65">
        <v>82747</v>
      </c>
      <c r="R22" s="66">
        <v>-27.507945907404501</v>
      </c>
      <c r="S22" s="65">
        <v>15.9007378361257</v>
      </c>
      <c r="T22" s="65">
        <v>16.272430552165002</v>
      </c>
      <c r="U22" s="67">
        <v>-2.3375815630069101</v>
      </c>
    </row>
    <row r="23" spans="1:21" ht="12" thickBot="1" x14ac:dyDescent="0.2">
      <c r="A23" s="48"/>
      <c r="B23" s="50" t="s">
        <v>21</v>
      </c>
      <c r="C23" s="51"/>
      <c r="D23" s="65">
        <v>2245017.1749</v>
      </c>
      <c r="E23" s="65">
        <v>2496203</v>
      </c>
      <c r="F23" s="66">
        <v>89.937283742548203</v>
      </c>
      <c r="G23" s="65">
        <v>2302510.9835999999</v>
      </c>
      <c r="H23" s="66">
        <v>-2.49700475305041</v>
      </c>
      <c r="I23" s="65">
        <v>224672.58439999999</v>
      </c>
      <c r="J23" s="66">
        <v>10.0076109399924</v>
      </c>
      <c r="K23" s="65">
        <v>284307.6532</v>
      </c>
      <c r="L23" s="66">
        <v>12.3477219099073</v>
      </c>
      <c r="M23" s="66">
        <v>-0.20975541153670199</v>
      </c>
      <c r="N23" s="65">
        <v>28803221.163600001</v>
      </c>
      <c r="O23" s="65">
        <v>468114497.04479998</v>
      </c>
      <c r="P23" s="65">
        <v>78697</v>
      </c>
      <c r="Q23" s="65">
        <v>102338</v>
      </c>
      <c r="R23" s="66">
        <v>-23.1009009361137</v>
      </c>
      <c r="S23" s="65">
        <v>28.5273539639376</v>
      </c>
      <c r="T23" s="65">
        <v>29.505408369325199</v>
      </c>
      <c r="U23" s="67">
        <v>-3.42847922952804</v>
      </c>
    </row>
    <row r="24" spans="1:21" ht="12" thickBot="1" x14ac:dyDescent="0.2">
      <c r="A24" s="48"/>
      <c r="B24" s="50" t="s">
        <v>22</v>
      </c>
      <c r="C24" s="51"/>
      <c r="D24" s="65">
        <v>191000.17939999999</v>
      </c>
      <c r="E24" s="65">
        <v>231981</v>
      </c>
      <c r="F24" s="66">
        <v>82.334406438458302</v>
      </c>
      <c r="G24" s="65">
        <v>312464.53710000002</v>
      </c>
      <c r="H24" s="66">
        <v>-38.873005822458197</v>
      </c>
      <c r="I24" s="65">
        <v>35025.866999999998</v>
      </c>
      <c r="J24" s="66">
        <v>18.3381330373766</v>
      </c>
      <c r="K24" s="65">
        <v>49626.008199999997</v>
      </c>
      <c r="L24" s="66">
        <v>15.882124947868199</v>
      </c>
      <c r="M24" s="66">
        <v>-0.29420341731213401</v>
      </c>
      <c r="N24" s="65">
        <v>2805407.3273</v>
      </c>
      <c r="O24" s="65">
        <v>52759311.212700002</v>
      </c>
      <c r="P24" s="65">
        <v>22341</v>
      </c>
      <c r="Q24" s="65">
        <v>29590</v>
      </c>
      <c r="R24" s="66">
        <v>-24.4981412639405</v>
      </c>
      <c r="S24" s="65">
        <v>8.5493120003580891</v>
      </c>
      <c r="T24" s="65">
        <v>9.0317658533288299</v>
      </c>
      <c r="U24" s="67">
        <v>-5.6431892174543998</v>
      </c>
    </row>
    <row r="25" spans="1:21" ht="12" thickBot="1" x14ac:dyDescent="0.2">
      <c r="A25" s="48"/>
      <c r="B25" s="50" t="s">
        <v>23</v>
      </c>
      <c r="C25" s="51"/>
      <c r="D25" s="65">
        <v>160707.976</v>
      </c>
      <c r="E25" s="65">
        <v>188028</v>
      </c>
      <c r="F25" s="66">
        <v>85.470236347777998</v>
      </c>
      <c r="G25" s="65">
        <v>238397.92110000001</v>
      </c>
      <c r="H25" s="66">
        <v>-32.588348397304898</v>
      </c>
      <c r="I25" s="65">
        <v>12135.731</v>
      </c>
      <c r="J25" s="66">
        <v>7.5514179831373101</v>
      </c>
      <c r="K25" s="65">
        <v>21627.9424</v>
      </c>
      <c r="L25" s="66">
        <v>9.0722026015184092</v>
      </c>
      <c r="M25" s="66">
        <v>-0.438886474933464</v>
      </c>
      <c r="N25" s="65">
        <v>2229504.8980999999</v>
      </c>
      <c r="O25" s="65">
        <v>52357520.724100001</v>
      </c>
      <c r="P25" s="65">
        <v>14093</v>
      </c>
      <c r="Q25" s="65">
        <v>18530</v>
      </c>
      <c r="R25" s="66">
        <v>-23.944954128440401</v>
      </c>
      <c r="S25" s="65">
        <v>11.4033900517988</v>
      </c>
      <c r="T25" s="65">
        <v>12.229467954668101</v>
      </c>
      <c r="U25" s="67">
        <v>-7.24414318125541</v>
      </c>
    </row>
    <row r="26" spans="1:21" ht="12" thickBot="1" x14ac:dyDescent="0.2">
      <c r="A26" s="48"/>
      <c r="B26" s="50" t="s">
        <v>24</v>
      </c>
      <c r="C26" s="51"/>
      <c r="D26" s="65">
        <v>453955.52630000003</v>
      </c>
      <c r="E26" s="65">
        <v>483897</v>
      </c>
      <c r="F26" s="66">
        <v>93.8124283266894</v>
      </c>
      <c r="G26" s="65">
        <v>688425.40150000004</v>
      </c>
      <c r="H26" s="66">
        <v>-34.058864575466998</v>
      </c>
      <c r="I26" s="65">
        <v>99612.285099999994</v>
      </c>
      <c r="J26" s="66">
        <v>21.943181507646301</v>
      </c>
      <c r="K26" s="65">
        <v>100844.12059999999</v>
      </c>
      <c r="L26" s="66">
        <v>14.6485182534334</v>
      </c>
      <c r="M26" s="66">
        <v>-1.2215243612328E-2</v>
      </c>
      <c r="N26" s="65">
        <v>6011852.0207000002</v>
      </c>
      <c r="O26" s="65">
        <v>108587959.4311</v>
      </c>
      <c r="P26" s="65">
        <v>33883</v>
      </c>
      <c r="Q26" s="65">
        <v>41057</v>
      </c>
      <c r="R26" s="66">
        <v>-17.4732688701074</v>
      </c>
      <c r="S26" s="65">
        <v>13.397737104152499</v>
      </c>
      <c r="T26" s="65">
        <v>13.438894166646399</v>
      </c>
      <c r="U26" s="67">
        <v>-0.30719413415783903</v>
      </c>
    </row>
    <row r="27" spans="1:21" ht="12" thickBot="1" x14ac:dyDescent="0.2">
      <c r="A27" s="48"/>
      <c r="B27" s="50" t="s">
        <v>25</v>
      </c>
      <c r="C27" s="51"/>
      <c r="D27" s="65">
        <v>191983.25630000001</v>
      </c>
      <c r="E27" s="65">
        <v>214226</v>
      </c>
      <c r="F27" s="66">
        <v>89.617159588472006</v>
      </c>
      <c r="G27" s="65">
        <v>248874.72279999999</v>
      </c>
      <c r="H27" s="66">
        <v>-22.859479604812599</v>
      </c>
      <c r="I27" s="65">
        <v>63636.008199999997</v>
      </c>
      <c r="J27" s="66">
        <v>33.146644882697501</v>
      </c>
      <c r="K27" s="65">
        <v>67724.72</v>
      </c>
      <c r="L27" s="66">
        <v>27.2123738554296</v>
      </c>
      <c r="M27" s="66">
        <v>-6.0372516859427003E-2</v>
      </c>
      <c r="N27" s="65">
        <v>2258290.9868000001</v>
      </c>
      <c r="O27" s="65">
        <v>45568273.240999997</v>
      </c>
      <c r="P27" s="65">
        <v>27531</v>
      </c>
      <c r="Q27" s="65">
        <v>35218</v>
      </c>
      <c r="R27" s="66">
        <v>-21.826906695439799</v>
      </c>
      <c r="S27" s="65">
        <v>6.9733484544695097</v>
      </c>
      <c r="T27" s="65">
        <v>7.1126452467488201</v>
      </c>
      <c r="U27" s="67">
        <v>-1.99755961126587</v>
      </c>
    </row>
    <row r="28" spans="1:21" ht="12" thickBot="1" x14ac:dyDescent="0.2">
      <c r="A28" s="48"/>
      <c r="B28" s="50" t="s">
        <v>26</v>
      </c>
      <c r="C28" s="51"/>
      <c r="D28" s="65">
        <v>616509.42489999998</v>
      </c>
      <c r="E28" s="65">
        <v>851183</v>
      </c>
      <c r="F28" s="66">
        <v>72.429715454843404</v>
      </c>
      <c r="G28" s="65">
        <v>976602.04379999998</v>
      </c>
      <c r="H28" s="66">
        <v>-36.871991123310004</v>
      </c>
      <c r="I28" s="65">
        <v>32546.008699999998</v>
      </c>
      <c r="J28" s="66">
        <v>5.2790772347525898</v>
      </c>
      <c r="K28" s="65">
        <v>60887.077700000002</v>
      </c>
      <c r="L28" s="66">
        <v>6.2345843003856301</v>
      </c>
      <c r="M28" s="66">
        <v>-0.465469358533527</v>
      </c>
      <c r="N28" s="65">
        <v>7398001.4164000005</v>
      </c>
      <c r="O28" s="65">
        <v>155348057.46579999</v>
      </c>
      <c r="P28" s="65">
        <v>38326</v>
      </c>
      <c r="Q28" s="65">
        <v>44268</v>
      </c>
      <c r="R28" s="66">
        <v>-13.4227884702268</v>
      </c>
      <c r="S28" s="65">
        <v>16.0859318713145</v>
      </c>
      <c r="T28" s="65">
        <v>17.100517292400799</v>
      </c>
      <c r="U28" s="67">
        <v>-6.3072840865103901</v>
      </c>
    </row>
    <row r="29" spans="1:21" ht="12" thickBot="1" x14ac:dyDescent="0.2">
      <c r="A29" s="48"/>
      <c r="B29" s="50" t="s">
        <v>27</v>
      </c>
      <c r="C29" s="51"/>
      <c r="D29" s="65">
        <v>514967.28739999997</v>
      </c>
      <c r="E29" s="65">
        <v>580904</v>
      </c>
      <c r="F29" s="66">
        <v>88.649292723066097</v>
      </c>
      <c r="G29" s="65">
        <v>522741.34100000001</v>
      </c>
      <c r="H29" s="66">
        <v>-1.4871702293773501</v>
      </c>
      <c r="I29" s="65">
        <v>81920.790599999993</v>
      </c>
      <c r="J29" s="66">
        <v>15.9079600985156</v>
      </c>
      <c r="K29" s="65">
        <v>86111.171900000001</v>
      </c>
      <c r="L29" s="66">
        <v>16.472998239486898</v>
      </c>
      <c r="M29" s="66">
        <v>-4.8662458163573001E-2</v>
      </c>
      <c r="N29" s="65">
        <v>5054108.3420000002</v>
      </c>
      <c r="O29" s="65">
        <v>113284249.7184</v>
      </c>
      <c r="P29" s="65">
        <v>92181</v>
      </c>
      <c r="Q29" s="65">
        <v>101844</v>
      </c>
      <c r="R29" s="66">
        <v>-9.4880405325792303</v>
      </c>
      <c r="S29" s="65">
        <v>5.5864797235872903</v>
      </c>
      <c r="T29" s="65">
        <v>5.8052394416951403</v>
      </c>
      <c r="U29" s="67">
        <v>-3.91587777870562</v>
      </c>
    </row>
    <row r="30" spans="1:21" ht="12" thickBot="1" x14ac:dyDescent="0.2">
      <c r="A30" s="48"/>
      <c r="B30" s="50" t="s">
        <v>28</v>
      </c>
      <c r="C30" s="51"/>
      <c r="D30" s="65">
        <v>955911.38639999996</v>
      </c>
      <c r="E30" s="65">
        <v>1484229</v>
      </c>
      <c r="F30" s="66">
        <v>64.404575466454304</v>
      </c>
      <c r="G30" s="65">
        <v>1485046.3214</v>
      </c>
      <c r="H30" s="66">
        <v>-35.630870726050397</v>
      </c>
      <c r="I30" s="65">
        <v>58039.716</v>
      </c>
      <c r="J30" s="66">
        <v>6.0716627948726396</v>
      </c>
      <c r="K30" s="65">
        <v>215443.33319999999</v>
      </c>
      <c r="L30" s="66">
        <v>14.5075160347116</v>
      </c>
      <c r="M30" s="66">
        <v>-0.73060333249615705</v>
      </c>
      <c r="N30" s="65">
        <v>13223903.4365</v>
      </c>
      <c r="O30" s="65">
        <v>202739660.57280001</v>
      </c>
      <c r="P30" s="65">
        <v>58609</v>
      </c>
      <c r="Q30" s="65">
        <v>72296</v>
      </c>
      <c r="R30" s="66">
        <v>-18.931891114307799</v>
      </c>
      <c r="S30" s="65">
        <v>16.309976051459699</v>
      </c>
      <c r="T30" s="65">
        <v>16.328220121445199</v>
      </c>
      <c r="U30" s="67">
        <v>-0.111858349319076</v>
      </c>
    </row>
    <row r="31" spans="1:21" ht="12" thickBot="1" x14ac:dyDescent="0.2">
      <c r="A31" s="48"/>
      <c r="B31" s="50" t="s">
        <v>29</v>
      </c>
      <c r="C31" s="51"/>
      <c r="D31" s="65">
        <v>531672.21070000005</v>
      </c>
      <c r="E31" s="65">
        <v>1105269</v>
      </c>
      <c r="F31" s="66">
        <v>48.103421945245898</v>
      </c>
      <c r="G31" s="65">
        <v>1292477.7816999999</v>
      </c>
      <c r="H31" s="66">
        <v>-58.864112155128097</v>
      </c>
      <c r="I31" s="65">
        <v>36394.346400000002</v>
      </c>
      <c r="J31" s="66">
        <v>6.8452602313149304</v>
      </c>
      <c r="K31" s="65">
        <v>1758.9747</v>
      </c>
      <c r="L31" s="66">
        <v>0.13609322534631199</v>
      </c>
      <c r="M31" s="66">
        <v>19.6906593937934</v>
      </c>
      <c r="N31" s="65">
        <v>10075228.3774</v>
      </c>
      <c r="O31" s="65">
        <v>179988974.25049999</v>
      </c>
      <c r="P31" s="65">
        <v>21862</v>
      </c>
      <c r="Q31" s="65">
        <v>29818</v>
      </c>
      <c r="R31" s="66">
        <v>-26.681870011402498</v>
      </c>
      <c r="S31" s="65">
        <v>24.319468058732099</v>
      </c>
      <c r="T31" s="65">
        <v>26.48555608022</v>
      </c>
      <c r="U31" s="67">
        <v>-8.90680674534822</v>
      </c>
    </row>
    <row r="32" spans="1:21" ht="12" thickBot="1" x14ac:dyDescent="0.2">
      <c r="A32" s="48"/>
      <c r="B32" s="50" t="s">
        <v>30</v>
      </c>
      <c r="C32" s="51"/>
      <c r="D32" s="65">
        <v>103425.64509999999</v>
      </c>
      <c r="E32" s="65">
        <v>146214</v>
      </c>
      <c r="F32" s="66">
        <v>70.735801701615401</v>
      </c>
      <c r="G32" s="65">
        <v>265538.59129999997</v>
      </c>
      <c r="H32" s="66">
        <v>-61.0506161858967</v>
      </c>
      <c r="I32" s="65">
        <v>30288.0969</v>
      </c>
      <c r="J32" s="66">
        <v>29.284900152873199</v>
      </c>
      <c r="K32" s="65">
        <v>66598.221799999999</v>
      </c>
      <c r="L32" s="66">
        <v>25.0804304843053</v>
      </c>
      <c r="M32" s="66">
        <v>-0.54521162755729902</v>
      </c>
      <c r="N32" s="65">
        <v>1980298.8851999999</v>
      </c>
      <c r="O32" s="65">
        <v>27320210.839200001</v>
      </c>
      <c r="P32" s="65">
        <v>22380</v>
      </c>
      <c r="Q32" s="65">
        <v>28681</v>
      </c>
      <c r="R32" s="66">
        <v>-21.9692479341725</v>
      </c>
      <c r="S32" s="65">
        <v>4.6213424977658599</v>
      </c>
      <c r="T32" s="65">
        <v>4.6746389142637996</v>
      </c>
      <c r="U32" s="67">
        <v>-1.15326696784977</v>
      </c>
    </row>
    <row r="33" spans="1:21" ht="12" thickBot="1" x14ac:dyDescent="0.2">
      <c r="A33" s="48"/>
      <c r="B33" s="50" t="s">
        <v>31</v>
      </c>
      <c r="C33" s="51"/>
      <c r="D33" s="68"/>
      <c r="E33" s="68"/>
      <c r="F33" s="68"/>
      <c r="G33" s="65">
        <v>119.06010000000001</v>
      </c>
      <c r="H33" s="68"/>
      <c r="I33" s="68"/>
      <c r="J33" s="68"/>
      <c r="K33" s="65">
        <v>24.459199999999999</v>
      </c>
      <c r="L33" s="66">
        <v>20.543574211679601</v>
      </c>
      <c r="M33" s="68"/>
      <c r="N33" s="65">
        <v>13.805300000000001</v>
      </c>
      <c r="O33" s="65">
        <v>4827.0679</v>
      </c>
      <c r="P33" s="68"/>
      <c r="Q33" s="68"/>
      <c r="R33" s="68"/>
      <c r="S33" s="68"/>
      <c r="T33" s="68"/>
      <c r="U33" s="69"/>
    </row>
    <row r="34" spans="1:21" ht="12" thickBot="1" x14ac:dyDescent="0.2">
      <c r="A34" s="48"/>
      <c r="B34" s="50" t="s">
        <v>36</v>
      </c>
      <c r="C34" s="5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5">
        <v>2</v>
      </c>
      <c r="O34" s="65">
        <v>7</v>
      </c>
      <c r="P34" s="68"/>
      <c r="Q34" s="68"/>
      <c r="R34" s="68"/>
      <c r="S34" s="68"/>
      <c r="T34" s="68"/>
      <c r="U34" s="69"/>
    </row>
    <row r="35" spans="1:21" ht="12" thickBot="1" x14ac:dyDescent="0.2">
      <c r="A35" s="48"/>
      <c r="B35" s="50" t="s">
        <v>32</v>
      </c>
      <c r="C35" s="51"/>
      <c r="D35" s="65">
        <v>85206.430900000007</v>
      </c>
      <c r="E35" s="65">
        <v>83013</v>
      </c>
      <c r="F35" s="66">
        <v>102.642273981184</v>
      </c>
      <c r="G35" s="65">
        <v>102379.1289</v>
      </c>
      <c r="H35" s="66">
        <v>-16.773631681095502</v>
      </c>
      <c r="I35" s="65">
        <v>15972.253500000001</v>
      </c>
      <c r="J35" s="66">
        <v>18.745361507683999</v>
      </c>
      <c r="K35" s="65">
        <v>14352.025600000001</v>
      </c>
      <c r="L35" s="66">
        <v>14.018507242837099</v>
      </c>
      <c r="M35" s="66">
        <v>0.112891932132563</v>
      </c>
      <c r="N35" s="65">
        <v>1076563.1316</v>
      </c>
      <c r="O35" s="65">
        <v>28412788.298900001</v>
      </c>
      <c r="P35" s="65">
        <v>6492</v>
      </c>
      <c r="Q35" s="65">
        <v>8206</v>
      </c>
      <c r="R35" s="66">
        <v>-20.887155739702699</v>
      </c>
      <c r="S35" s="65">
        <v>13.1248353203943</v>
      </c>
      <c r="T35" s="65">
        <v>13.388730745795799</v>
      </c>
      <c r="U35" s="67">
        <v>-2.0106570403315098</v>
      </c>
    </row>
    <row r="36" spans="1:21" ht="12" thickBot="1" x14ac:dyDescent="0.2">
      <c r="A36" s="48"/>
      <c r="B36" s="50" t="s">
        <v>37</v>
      </c>
      <c r="C36" s="51"/>
      <c r="D36" s="68"/>
      <c r="E36" s="65">
        <v>310141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 x14ac:dyDescent="0.2">
      <c r="A37" s="48"/>
      <c r="B37" s="50" t="s">
        <v>38</v>
      </c>
      <c r="C37" s="51"/>
      <c r="D37" s="68"/>
      <c r="E37" s="65">
        <v>605305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 x14ac:dyDescent="0.2">
      <c r="A38" s="48"/>
      <c r="B38" s="50" t="s">
        <v>39</v>
      </c>
      <c r="C38" s="51"/>
      <c r="D38" s="68"/>
      <c r="E38" s="65">
        <v>128379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 x14ac:dyDescent="0.2">
      <c r="A39" s="48"/>
      <c r="B39" s="50" t="s">
        <v>33</v>
      </c>
      <c r="C39" s="51"/>
      <c r="D39" s="65">
        <v>204108.5478</v>
      </c>
      <c r="E39" s="65">
        <v>203581</v>
      </c>
      <c r="F39" s="66">
        <v>100.25913410387</v>
      </c>
      <c r="G39" s="65">
        <v>399906.4093</v>
      </c>
      <c r="H39" s="66">
        <v>-48.960921092194198</v>
      </c>
      <c r="I39" s="65">
        <v>9179.0349999999999</v>
      </c>
      <c r="J39" s="66">
        <v>4.4971340489837104</v>
      </c>
      <c r="K39" s="65">
        <v>18375.083600000002</v>
      </c>
      <c r="L39" s="66">
        <v>4.59484598713082</v>
      </c>
      <c r="M39" s="66">
        <v>-0.50046295299576204</v>
      </c>
      <c r="N39" s="65">
        <v>2238649.2294000001</v>
      </c>
      <c r="O39" s="65">
        <v>47770921.787100002</v>
      </c>
      <c r="P39" s="65">
        <v>309</v>
      </c>
      <c r="Q39" s="65">
        <v>418</v>
      </c>
      <c r="R39" s="66">
        <v>-26.076555023923401</v>
      </c>
      <c r="S39" s="65">
        <v>660.54546213592198</v>
      </c>
      <c r="T39" s="65">
        <v>605.310186602871</v>
      </c>
      <c r="U39" s="67">
        <v>8.3620702433477092</v>
      </c>
    </row>
    <row r="40" spans="1:21" ht="12" thickBot="1" x14ac:dyDescent="0.2">
      <c r="A40" s="48"/>
      <c r="B40" s="50" t="s">
        <v>34</v>
      </c>
      <c r="C40" s="51"/>
      <c r="D40" s="65">
        <v>407243.1728</v>
      </c>
      <c r="E40" s="65">
        <v>270729</v>
      </c>
      <c r="F40" s="66">
        <v>150.42465816369901</v>
      </c>
      <c r="G40" s="65">
        <v>433344.38919999998</v>
      </c>
      <c r="H40" s="66">
        <v>-6.02320395752339</v>
      </c>
      <c r="I40" s="65">
        <v>22969.9437</v>
      </c>
      <c r="J40" s="66">
        <v>5.6403508356125798</v>
      </c>
      <c r="K40" s="65">
        <v>26613.871899999998</v>
      </c>
      <c r="L40" s="66">
        <v>6.1415060546029103</v>
      </c>
      <c r="M40" s="66">
        <v>-0.13691837902022799</v>
      </c>
      <c r="N40" s="65">
        <v>5833473.6412000004</v>
      </c>
      <c r="O40" s="65">
        <v>91887782.3891</v>
      </c>
      <c r="P40" s="65">
        <v>2306</v>
      </c>
      <c r="Q40" s="65">
        <v>3255</v>
      </c>
      <c r="R40" s="66">
        <v>-29.155145929339501</v>
      </c>
      <c r="S40" s="65">
        <v>176.601549349523</v>
      </c>
      <c r="T40" s="65">
        <v>191.35899152073699</v>
      </c>
      <c r="U40" s="67">
        <v>-8.3563492084698403</v>
      </c>
    </row>
    <row r="41" spans="1:21" ht="12" thickBot="1" x14ac:dyDescent="0.2">
      <c r="A41" s="48"/>
      <c r="B41" s="50" t="s">
        <v>40</v>
      </c>
      <c r="C41" s="51"/>
      <c r="D41" s="68"/>
      <c r="E41" s="65">
        <v>85042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 x14ac:dyDescent="0.2">
      <c r="A42" s="48"/>
      <c r="B42" s="50" t="s">
        <v>41</v>
      </c>
      <c r="C42" s="51"/>
      <c r="D42" s="68"/>
      <c r="E42" s="65">
        <v>17231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 x14ac:dyDescent="0.2">
      <c r="A43" s="49"/>
      <c r="B43" s="50" t="s">
        <v>35</v>
      </c>
      <c r="C43" s="51"/>
      <c r="D43" s="70">
        <v>24241.528399999999</v>
      </c>
      <c r="E43" s="71"/>
      <c r="F43" s="71"/>
      <c r="G43" s="70">
        <v>55485.959000000003</v>
      </c>
      <c r="H43" s="72">
        <v>-56.310517404952797</v>
      </c>
      <c r="I43" s="70">
        <v>4038.5061000000001</v>
      </c>
      <c r="J43" s="72">
        <v>16.6594532876071</v>
      </c>
      <c r="K43" s="70">
        <v>7066.2051000000001</v>
      </c>
      <c r="L43" s="72">
        <v>12.7351229524572</v>
      </c>
      <c r="M43" s="72">
        <v>-0.42847595804995797</v>
      </c>
      <c r="N43" s="70">
        <v>165008.5784</v>
      </c>
      <c r="O43" s="70">
        <v>6371481.1744999997</v>
      </c>
      <c r="P43" s="70">
        <v>34</v>
      </c>
      <c r="Q43" s="70">
        <v>49</v>
      </c>
      <c r="R43" s="72">
        <v>-30.612244897959201</v>
      </c>
      <c r="S43" s="70">
        <v>712.98612941176498</v>
      </c>
      <c r="T43" s="70">
        <v>302.34297755102</v>
      </c>
      <c r="U43" s="73">
        <v>57.594830379033802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16" workbookViewId="0">
      <selection activeCell="C27" sqref="C27:H2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44388</v>
      </c>
      <c r="D2" s="32">
        <v>474623.85668461502</v>
      </c>
      <c r="E2" s="32">
        <v>349154.284586325</v>
      </c>
      <c r="F2" s="32">
        <v>125469.572098291</v>
      </c>
      <c r="G2" s="32">
        <v>349154.284586325</v>
      </c>
      <c r="H2" s="32">
        <v>0.26435580582639001</v>
      </c>
    </row>
    <row r="3" spans="1:8" ht="14.25" x14ac:dyDescent="0.2">
      <c r="A3" s="32">
        <v>2</v>
      </c>
      <c r="B3" s="33">
        <v>13</v>
      </c>
      <c r="C3" s="32">
        <v>6398.86</v>
      </c>
      <c r="D3" s="32">
        <v>60167.146455850503</v>
      </c>
      <c r="E3" s="32">
        <v>46408.488645034398</v>
      </c>
      <c r="F3" s="32">
        <v>13758.657810816099</v>
      </c>
      <c r="G3" s="32">
        <v>46408.488645034398</v>
      </c>
      <c r="H3" s="32">
        <v>0.22867392956572999</v>
      </c>
    </row>
    <row r="4" spans="1:8" ht="14.25" x14ac:dyDescent="0.2">
      <c r="A4" s="32">
        <v>3</v>
      </c>
      <c r="B4" s="33">
        <v>14</v>
      </c>
      <c r="C4" s="32">
        <v>92380</v>
      </c>
      <c r="D4" s="32">
        <v>90311.392084615407</v>
      </c>
      <c r="E4" s="32">
        <v>63742.260097435901</v>
      </c>
      <c r="F4" s="32">
        <v>26569.131987179499</v>
      </c>
      <c r="G4" s="32">
        <v>63742.260097435901</v>
      </c>
      <c r="H4" s="32">
        <v>0.29419468988238001</v>
      </c>
    </row>
    <row r="5" spans="1:8" ht="14.25" x14ac:dyDescent="0.2">
      <c r="A5" s="32">
        <v>4</v>
      </c>
      <c r="B5" s="33">
        <v>15</v>
      </c>
      <c r="C5" s="32">
        <v>4084</v>
      </c>
      <c r="D5" s="32">
        <v>72468.927504273495</v>
      </c>
      <c r="E5" s="32">
        <v>62995.116033333303</v>
      </c>
      <c r="F5" s="32">
        <v>9473.8114709401707</v>
      </c>
      <c r="G5" s="32">
        <v>62995.116033333303</v>
      </c>
      <c r="H5" s="32">
        <v>0.130729290431151</v>
      </c>
    </row>
    <row r="6" spans="1:8" ht="14.25" x14ac:dyDescent="0.2">
      <c r="A6" s="32">
        <v>5</v>
      </c>
      <c r="B6" s="33">
        <v>16</v>
      </c>
      <c r="C6" s="32">
        <v>3521</v>
      </c>
      <c r="D6" s="32">
        <v>223005.40374615401</v>
      </c>
      <c r="E6" s="32">
        <v>181802.45412906</v>
      </c>
      <c r="F6" s="32">
        <v>41202.949617093996</v>
      </c>
      <c r="G6" s="32">
        <v>181802.45412906</v>
      </c>
      <c r="H6" s="32">
        <v>0.18476211304724799</v>
      </c>
    </row>
    <row r="7" spans="1:8" ht="14.25" x14ac:dyDescent="0.2">
      <c r="A7" s="32">
        <v>6</v>
      </c>
      <c r="B7" s="33">
        <v>17</v>
      </c>
      <c r="C7" s="32">
        <v>15496</v>
      </c>
      <c r="D7" s="32">
        <v>241881.586216239</v>
      </c>
      <c r="E7" s="32">
        <v>168304.61799658099</v>
      </c>
      <c r="F7" s="32">
        <v>73576.968219658098</v>
      </c>
      <c r="G7" s="32">
        <v>168304.61799658099</v>
      </c>
      <c r="H7" s="32">
        <v>0.30418590092212</v>
      </c>
    </row>
    <row r="8" spans="1:8" ht="14.25" x14ac:dyDescent="0.2">
      <c r="A8" s="32">
        <v>7</v>
      </c>
      <c r="B8" s="33">
        <v>18</v>
      </c>
      <c r="C8" s="32">
        <v>32144</v>
      </c>
      <c r="D8" s="32">
        <v>136886.28337606799</v>
      </c>
      <c r="E8" s="32">
        <v>111592.62664359</v>
      </c>
      <c r="F8" s="32">
        <v>25293.656732478601</v>
      </c>
      <c r="G8" s="32">
        <v>111592.62664359</v>
      </c>
      <c r="H8" s="32">
        <v>0.18477860680159799</v>
      </c>
    </row>
    <row r="9" spans="1:8" ht="14.25" x14ac:dyDescent="0.2">
      <c r="A9" s="32">
        <v>8</v>
      </c>
      <c r="B9" s="33">
        <v>19</v>
      </c>
      <c r="C9" s="32">
        <v>11868</v>
      </c>
      <c r="D9" s="32">
        <v>103070.528875214</v>
      </c>
      <c r="E9" s="32">
        <v>79163.914316239301</v>
      </c>
      <c r="F9" s="32">
        <v>23906.614558974401</v>
      </c>
      <c r="G9" s="32">
        <v>79163.914316239301</v>
      </c>
      <c r="H9" s="32">
        <v>0.23194423100242201</v>
      </c>
    </row>
    <row r="10" spans="1:8" ht="14.25" x14ac:dyDescent="0.2">
      <c r="A10" s="32">
        <v>9</v>
      </c>
      <c r="B10" s="33">
        <v>21</v>
      </c>
      <c r="C10" s="32">
        <v>136275</v>
      </c>
      <c r="D10" s="32">
        <v>614457.14469999995</v>
      </c>
      <c r="E10" s="32">
        <v>573539.6067</v>
      </c>
      <c r="F10" s="32">
        <v>40917.538</v>
      </c>
      <c r="G10" s="32">
        <v>573539.6067</v>
      </c>
      <c r="H10" s="32">
        <v>6.6591361745785199E-2</v>
      </c>
    </row>
    <row r="11" spans="1:8" ht="14.25" x14ac:dyDescent="0.2">
      <c r="A11" s="32">
        <v>10</v>
      </c>
      <c r="B11" s="33">
        <v>22</v>
      </c>
      <c r="C11" s="32">
        <v>32410</v>
      </c>
      <c r="D11" s="32">
        <v>431496.71320769202</v>
      </c>
      <c r="E11" s="32">
        <v>375857.06772307702</v>
      </c>
      <c r="F11" s="32">
        <v>55639.645484615401</v>
      </c>
      <c r="G11" s="32">
        <v>375857.06772307702</v>
      </c>
      <c r="H11" s="32">
        <v>0.12894569942606801</v>
      </c>
    </row>
    <row r="12" spans="1:8" ht="14.25" x14ac:dyDescent="0.2">
      <c r="A12" s="32">
        <v>11</v>
      </c>
      <c r="B12" s="33">
        <v>23</v>
      </c>
      <c r="C12" s="32">
        <v>182158.981</v>
      </c>
      <c r="D12" s="32">
        <v>1259330.2312854701</v>
      </c>
      <c r="E12" s="32">
        <v>1095281.63428803</v>
      </c>
      <c r="F12" s="32">
        <v>164048.59699743599</v>
      </c>
      <c r="G12" s="32">
        <v>1095281.63428803</v>
      </c>
      <c r="H12" s="32">
        <v>0.13026654401044799</v>
      </c>
    </row>
    <row r="13" spans="1:8" ht="14.25" x14ac:dyDescent="0.2">
      <c r="A13" s="32">
        <v>12</v>
      </c>
      <c r="B13" s="33">
        <v>24</v>
      </c>
      <c r="C13" s="32">
        <v>12512.248</v>
      </c>
      <c r="D13" s="32">
        <v>394784.53284786298</v>
      </c>
      <c r="E13" s="32">
        <v>346755.92643675202</v>
      </c>
      <c r="F13" s="32">
        <v>48028.606411111097</v>
      </c>
      <c r="G13" s="32">
        <v>346755.92643675202</v>
      </c>
      <c r="H13" s="32">
        <v>0.121657771302858</v>
      </c>
    </row>
    <row r="14" spans="1:8" ht="14.25" x14ac:dyDescent="0.2">
      <c r="A14" s="32">
        <v>13</v>
      </c>
      <c r="B14" s="33">
        <v>25</v>
      </c>
      <c r="C14" s="32">
        <v>64316</v>
      </c>
      <c r="D14" s="32">
        <v>691966.48470000003</v>
      </c>
      <c r="E14" s="32">
        <v>630399.23190000001</v>
      </c>
      <c r="F14" s="32">
        <v>61567.252800000002</v>
      </c>
      <c r="G14" s="32">
        <v>630399.23190000001</v>
      </c>
      <c r="H14" s="32">
        <v>8.8974327747524201E-2</v>
      </c>
    </row>
    <row r="15" spans="1:8" ht="14.25" x14ac:dyDescent="0.2">
      <c r="A15" s="32">
        <v>14</v>
      </c>
      <c r="B15" s="33">
        <v>26</v>
      </c>
      <c r="C15" s="32">
        <v>48373</v>
      </c>
      <c r="D15" s="32">
        <v>260237.792450768</v>
      </c>
      <c r="E15" s="32">
        <v>233052.036438076</v>
      </c>
      <c r="F15" s="32">
        <v>27185.756012691902</v>
      </c>
      <c r="G15" s="32">
        <v>233052.036438076</v>
      </c>
      <c r="H15" s="32">
        <v>0.10446505773305401</v>
      </c>
    </row>
    <row r="16" spans="1:8" ht="14.25" x14ac:dyDescent="0.2">
      <c r="A16" s="32">
        <v>15</v>
      </c>
      <c r="B16" s="33">
        <v>27</v>
      </c>
      <c r="C16" s="32">
        <v>143897.87899999999</v>
      </c>
      <c r="D16" s="32">
        <v>953805.74860000005</v>
      </c>
      <c r="E16" s="32">
        <v>836217.75450000004</v>
      </c>
      <c r="F16" s="32">
        <v>117587.9941</v>
      </c>
      <c r="G16" s="32">
        <v>836217.75450000004</v>
      </c>
      <c r="H16" s="32">
        <v>0.12328295805786001</v>
      </c>
    </row>
    <row r="17" spans="1:8" ht="14.25" x14ac:dyDescent="0.2">
      <c r="A17" s="32">
        <v>16</v>
      </c>
      <c r="B17" s="33">
        <v>29</v>
      </c>
      <c r="C17" s="32">
        <v>181380</v>
      </c>
      <c r="D17" s="32">
        <v>2245018.0040162401</v>
      </c>
      <c r="E17" s="32">
        <v>2020344.62194872</v>
      </c>
      <c r="F17" s="32">
        <v>224673.38206752099</v>
      </c>
      <c r="G17" s="32">
        <v>2020344.62194872</v>
      </c>
      <c r="H17" s="32">
        <v>0.10007642774605401</v>
      </c>
    </row>
    <row r="18" spans="1:8" ht="14.25" x14ac:dyDescent="0.2">
      <c r="A18" s="32">
        <v>17</v>
      </c>
      <c r="B18" s="33">
        <v>31</v>
      </c>
      <c r="C18" s="32">
        <v>28770.724999999999</v>
      </c>
      <c r="D18" s="32">
        <v>191000.17740553699</v>
      </c>
      <c r="E18" s="32">
        <v>155974.30086260199</v>
      </c>
      <c r="F18" s="32">
        <v>35025.876542935097</v>
      </c>
      <c r="G18" s="32">
        <v>155974.30086260199</v>
      </c>
      <c r="H18" s="32">
        <v>0.183381382251637</v>
      </c>
    </row>
    <row r="19" spans="1:8" ht="14.25" x14ac:dyDescent="0.2">
      <c r="A19" s="32">
        <v>18</v>
      </c>
      <c r="B19" s="33">
        <v>32</v>
      </c>
      <c r="C19" s="32">
        <v>10271.968999999999</v>
      </c>
      <c r="D19" s="32">
        <v>160707.97890692099</v>
      </c>
      <c r="E19" s="32">
        <v>148572.24362722601</v>
      </c>
      <c r="F19" s="32">
        <v>12135.7352796944</v>
      </c>
      <c r="G19" s="32">
        <v>148572.24362722601</v>
      </c>
      <c r="H19" s="32">
        <v>7.5514205095711107E-2</v>
      </c>
    </row>
    <row r="20" spans="1:8" ht="14.25" x14ac:dyDescent="0.2">
      <c r="A20" s="32">
        <v>19</v>
      </c>
      <c r="B20" s="33">
        <v>33</v>
      </c>
      <c r="C20" s="32">
        <v>37557.889000000003</v>
      </c>
      <c r="D20" s="32">
        <v>453955.47632038401</v>
      </c>
      <c r="E20" s="32">
        <v>354343.25172421901</v>
      </c>
      <c r="F20" s="32">
        <v>99612.224596165295</v>
      </c>
      <c r="G20" s="32">
        <v>354343.25172421901</v>
      </c>
      <c r="H20" s="32">
        <v>0.21943170595405001</v>
      </c>
    </row>
    <row r="21" spans="1:8" ht="14.25" x14ac:dyDescent="0.2">
      <c r="A21" s="32">
        <v>20</v>
      </c>
      <c r="B21" s="33">
        <v>34</v>
      </c>
      <c r="C21" s="32">
        <v>36065.745999999999</v>
      </c>
      <c r="D21" s="32">
        <v>191983.20880486301</v>
      </c>
      <c r="E21" s="32">
        <v>128347.260722673</v>
      </c>
      <c r="F21" s="32">
        <v>63635.948082190102</v>
      </c>
      <c r="G21" s="32">
        <v>128347.260722673</v>
      </c>
      <c r="H21" s="32">
        <v>0.33146621768819001</v>
      </c>
    </row>
    <row r="22" spans="1:8" ht="14.25" x14ac:dyDescent="0.2">
      <c r="A22" s="32">
        <v>21</v>
      </c>
      <c r="B22" s="33">
        <v>35</v>
      </c>
      <c r="C22" s="32">
        <v>27447.061000000002</v>
      </c>
      <c r="D22" s="32">
        <v>616509.42434247804</v>
      </c>
      <c r="E22" s="32">
        <v>583963.42385044205</v>
      </c>
      <c r="F22" s="32">
        <v>32546.0004920354</v>
      </c>
      <c r="G22" s="32">
        <v>583963.42385044205</v>
      </c>
      <c r="H22" s="32">
        <v>5.2790759081657999E-2</v>
      </c>
    </row>
    <row r="23" spans="1:8" ht="14.25" x14ac:dyDescent="0.2">
      <c r="A23" s="32">
        <v>22</v>
      </c>
      <c r="B23" s="33">
        <v>36</v>
      </c>
      <c r="C23" s="32">
        <v>119415.728</v>
      </c>
      <c r="D23" s="32">
        <v>514967.28494778799</v>
      </c>
      <c r="E23" s="32">
        <v>433046.51566552202</v>
      </c>
      <c r="F23" s="32">
        <v>81920.769282265304</v>
      </c>
      <c r="G23" s="32">
        <v>433046.51566552202</v>
      </c>
      <c r="H23" s="32">
        <v>0.15907956034638401</v>
      </c>
    </row>
    <row r="24" spans="1:8" ht="14.25" x14ac:dyDescent="0.2">
      <c r="A24" s="32">
        <v>23</v>
      </c>
      <c r="B24" s="33">
        <v>37</v>
      </c>
      <c r="C24" s="32">
        <v>95345.095000000001</v>
      </c>
      <c r="D24" s="32">
        <v>955911.37092035403</v>
      </c>
      <c r="E24" s="32">
        <v>897871.69600033702</v>
      </c>
      <c r="F24" s="32">
        <v>58039.6749200169</v>
      </c>
      <c r="G24" s="32">
        <v>897871.69600033702</v>
      </c>
      <c r="H24" s="32">
        <v>6.0716585957269399E-2</v>
      </c>
    </row>
    <row r="25" spans="1:8" ht="14.25" x14ac:dyDescent="0.2">
      <c r="A25" s="32">
        <v>24</v>
      </c>
      <c r="B25" s="33">
        <v>38</v>
      </c>
      <c r="C25" s="32">
        <v>116991.56299999999</v>
      </c>
      <c r="D25" s="32">
        <v>531672.15765752201</v>
      </c>
      <c r="E25" s="32">
        <v>495277.84010177001</v>
      </c>
      <c r="F25" s="32">
        <v>36394.317555752197</v>
      </c>
      <c r="G25" s="32">
        <v>495277.84010177001</v>
      </c>
      <c r="H25" s="32">
        <v>6.8452554890406206E-2</v>
      </c>
    </row>
    <row r="26" spans="1:8" ht="14.25" x14ac:dyDescent="0.2">
      <c r="A26" s="32">
        <v>25</v>
      </c>
      <c r="B26" s="33">
        <v>39</v>
      </c>
      <c r="C26" s="32">
        <v>74437.554000000004</v>
      </c>
      <c r="D26" s="32">
        <v>103425.60405328601</v>
      </c>
      <c r="E26" s="32">
        <v>73137.540137368007</v>
      </c>
      <c r="F26" s="32">
        <v>30288.063915918399</v>
      </c>
      <c r="G26" s="32">
        <v>73137.540137368007</v>
      </c>
      <c r="H26" s="32">
        <v>0.29284879883624898</v>
      </c>
    </row>
    <row r="27" spans="1:8" ht="14.25" x14ac:dyDescent="0.2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 x14ac:dyDescent="0.2">
      <c r="A28" s="32">
        <v>26</v>
      </c>
      <c r="B28" s="33">
        <v>42</v>
      </c>
      <c r="C28" s="32">
        <v>4837.7309999999998</v>
      </c>
      <c r="D28" s="32">
        <v>85206.430900000007</v>
      </c>
      <c r="E28" s="32">
        <v>69234.173899999994</v>
      </c>
      <c r="F28" s="32">
        <v>15972.257</v>
      </c>
      <c r="G28" s="32">
        <v>69234.173899999994</v>
      </c>
      <c r="H28" s="32">
        <v>0.187453656153552</v>
      </c>
    </row>
    <row r="29" spans="1:8" ht="14.25" x14ac:dyDescent="0.2">
      <c r="A29" s="32">
        <v>27</v>
      </c>
      <c r="B29" s="33">
        <v>75</v>
      </c>
      <c r="C29" s="32">
        <v>313</v>
      </c>
      <c r="D29" s="32">
        <v>204108.547008547</v>
      </c>
      <c r="E29" s="32">
        <v>194929.51282051299</v>
      </c>
      <c r="F29" s="32">
        <v>9179.0341880341894</v>
      </c>
      <c r="G29" s="32">
        <v>194929.51282051299</v>
      </c>
      <c r="H29" s="32">
        <v>4.4971336686110502E-2</v>
      </c>
    </row>
    <row r="30" spans="1:8" ht="14.25" x14ac:dyDescent="0.2">
      <c r="A30" s="32">
        <v>28</v>
      </c>
      <c r="B30" s="33">
        <v>76</v>
      </c>
      <c r="C30" s="32">
        <v>2406</v>
      </c>
      <c r="D30" s="32">
        <v>407243.16874102602</v>
      </c>
      <c r="E30" s="32">
        <v>384273.22650256398</v>
      </c>
      <c r="F30" s="32">
        <v>22969.942238461499</v>
      </c>
      <c r="G30" s="32">
        <v>384273.22650256398</v>
      </c>
      <c r="H30" s="32">
        <v>5.6403505329437699E-2</v>
      </c>
    </row>
    <row r="31" spans="1:8" ht="14.25" x14ac:dyDescent="0.2">
      <c r="A31" s="32">
        <v>29</v>
      </c>
      <c r="B31" s="33">
        <v>99</v>
      </c>
      <c r="C31" s="32">
        <v>34</v>
      </c>
      <c r="D31" s="32">
        <v>24241.528553059499</v>
      </c>
      <c r="E31" s="32">
        <v>20203.022131457499</v>
      </c>
      <c r="F31" s="32">
        <v>4038.506421602</v>
      </c>
      <c r="G31" s="32">
        <v>20203.022131457499</v>
      </c>
      <c r="H31" s="32">
        <v>0.16659454509077501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3"/>
      <c r="D37" s="33"/>
      <c r="E37" s="33"/>
      <c r="F37" s="33"/>
      <c r="G37" s="33"/>
      <c r="H37" s="33"/>
    </row>
    <row r="38" spans="1:8" ht="14.25" x14ac:dyDescent="0.2">
      <c r="A38" s="32"/>
      <c r="B38" s="33"/>
      <c r="C38" s="33"/>
      <c r="D38" s="33"/>
      <c r="E38" s="33"/>
      <c r="F38" s="33"/>
      <c r="G38" s="33"/>
      <c r="H38" s="33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2014-06-10T00:36:38Z</dcterms:modified>
</cp:coreProperties>
</file>