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L39" i="2"/>
  <c r="K39" i="2"/>
  <c r="H39" i="2"/>
  <c r="G39" i="2"/>
  <c r="F39" i="2"/>
  <c r="E39" i="2"/>
  <c r="F37" i="2" l="1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<sst xmlns="http://schemas.openxmlformats.org/spreadsheetml/2006/main" count="116" uniqueCount="73">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</sst>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9" sqref="I3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14878057.7563</v>
      </c>
      <c r="F3" s="25">
        <f>RA!I7</f>
        <v>1595449.6747999999</v>
      </c>
      <c r="G3" s="16">
        <f>E3-F3</f>
        <v>13282608.081500001</v>
      </c>
      <c r="H3" s="27">
        <f>RA!J7</f>
        <v>10.7235077382625</v>
      </c>
      <c r="I3" s="20">
        <f>SUM(I4:I40)</f>
        <v>14878061.402984362</v>
      </c>
      <c r="J3" s="21">
        <f>SUM(J4:J40)</f>
        <v>13282607.63366879</v>
      </c>
      <c r="K3" s="22">
        <f>E3-I3</f>
        <v>-3.6466843616217375</v>
      </c>
      <c r="L3" s="22">
        <f>G3-J3</f>
        <v>0.44783121161162853</v>
      </c>
    </row>
    <row r="4" spans="1:12" x14ac:dyDescent="0.15">
      <c r="A4" s="39">
        <f>RA!A8</f>
        <v>41803</v>
      </c>
      <c r="B4" s="12">
        <v>12</v>
      </c>
      <c r="C4" s="36" t="s">
        <v>6</v>
      </c>
      <c r="D4" s="36"/>
      <c r="E4" s="15">
        <f>VLOOKUP(C4,RA!B8:D39,3,0)</f>
        <v>622752.10140000004</v>
      </c>
      <c r="F4" s="25">
        <f>VLOOKUP(C4,RA!B8:I43,8,0)</f>
        <v>119007.887</v>
      </c>
      <c r="G4" s="16">
        <f t="shared" ref="G4:G40" si="0">E4-F4</f>
        <v>503744.21440000006</v>
      </c>
      <c r="H4" s="27">
        <f>RA!J8</f>
        <v>19.109993644736001</v>
      </c>
      <c r="I4" s="20">
        <f>VLOOKUP(B4,RMS!B:D,3,FALSE)</f>
        <v>622752.57930427406</v>
      </c>
      <c r="J4" s="21">
        <f>VLOOKUP(B4,RMS!B:E,4,FALSE)</f>
        <v>503744.21872478601</v>
      </c>
      <c r="K4" s="22">
        <f t="shared" ref="K4:K40" si="1">E4-I4</f>
        <v>-0.47790427401196212</v>
      </c>
      <c r="L4" s="22">
        <f t="shared" ref="L4:L40" si="2">G4-J4</f>
        <v>-4.3247859575785697E-3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74631.814100000003</v>
      </c>
      <c r="F5" s="25">
        <f>VLOOKUP(C5,RA!B9:I44,8,0)</f>
        <v>16564.6119</v>
      </c>
      <c r="G5" s="16">
        <f t="shared" si="0"/>
        <v>58067.2022</v>
      </c>
      <c r="H5" s="27">
        <f>RA!J9</f>
        <v>22.195108211901299</v>
      </c>
      <c r="I5" s="20">
        <f>VLOOKUP(B5,RMS!B:D,3,FALSE)</f>
        <v>74631.830862748699</v>
      </c>
      <c r="J5" s="21">
        <f>VLOOKUP(B5,RMS!B:E,4,FALSE)</f>
        <v>58067.211525951097</v>
      </c>
      <c r="K5" s="22">
        <f t="shared" si="1"/>
        <v>-1.67627486953279E-2</v>
      </c>
      <c r="L5" s="22">
        <f t="shared" si="2"/>
        <v>-9.3259510977077298E-3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114695.9703</v>
      </c>
      <c r="F6" s="25">
        <f>VLOOKUP(C6,RA!B10:I45,8,0)</f>
        <v>33655.923999999999</v>
      </c>
      <c r="G6" s="16">
        <f t="shared" si="0"/>
        <v>81040.046300000002</v>
      </c>
      <c r="H6" s="27">
        <f>RA!J10</f>
        <v>29.343597610246601</v>
      </c>
      <c r="I6" s="20">
        <f>VLOOKUP(B6,RMS!B:D,3,FALSE)</f>
        <v>114697.955752137</v>
      </c>
      <c r="J6" s="21">
        <f>VLOOKUP(B6,RMS!B:E,4,FALSE)</f>
        <v>81040.045871794893</v>
      </c>
      <c r="K6" s="22">
        <f t="shared" si="1"/>
        <v>-1.985452136999811</v>
      </c>
      <c r="L6" s="22">
        <f t="shared" si="2"/>
        <v>4.2820510861929506E-4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78815.871700000003</v>
      </c>
      <c r="F7" s="25">
        <f>VLOOKUP(C7,RA!B11:I46,8,0)</f>
        <v>6637.2494999999999</v>
      </c>
      <c r="G7" s="16">
        <f t="shared" si="0"/>
        <v>72178.622199999998</v>
      </c>
      <c r="H7" s="27">
        <f>RA!J11</f>
        <v>8.4212092778262093</v>
      </c>
      <c r="I7" s="20">
        <f>VLOOKUP(B7,RMS!B:D,3,FALSE)</f>
        <v>78815.901599999997</v>
      </c>
      <c r="J7" s="21">
        <f>VLOOKUP(B7,RMS!B:E,4,FALSE)</f>
        <v>72178.622282905999</v>
      </c>
      <c r="K7" s="22">
        <f t="shared" si="1"/>
        <v>-2.9899999994086102E-2</v>
      </c>
      <c r="L7" s="22">
        <f t="shared" si="2"/>
        <v>-8.2906000898219645E-5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217175.81469999999</v>
      </c>
      <c r="F8" s="25">
        <f>VLOOKUP(C8,RA!B12:I47,8,0)</f>
        <v>35833.854599999999</v>
      </c>
      <c r="G8" s="16">
        <f t="shared" si="0"/>
        <v>181341.9601</v>
      </c>
      <c r="H8" s="27">
        <f>RA!J12</f>
        <v>16.4999287096032</v>
      </c>
      <c r="I8" s="20">
        <f>VLOOKUP(B8,RMS!B:D,3,FALSE)</f>
        <v>217175.81417435899</v>
      </c>
      <c r="J8" s="21">
        <f>VLOOKUP(B8,RMS!B:E,4,FALSE)</f>
        <v>181341.959839316</v>
      </c>
      <c r="K8" s="22">
        <f t="shared" si="1"/>
        <v>5.2564099314622581E-4</v>
      </c>
      <c r="L8" s="22">
        <f t="shared" si="2"/>
        <v>2.6068399893119931E-4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463471.7671</v>
      </c>
      <c r="F9" s="25">
        <f>VLOOKUP(C9,RA!B13:I48,8,0)</f>
        <v>55036.101999999999</v>
      </c>
      <c r="G9" s="16">
        <f t="shared" si="0"/>
        <v>408435.66509999998</v>
      </c>
      <c r="H9" s="27">
        <f>RA!J13</f>
        <v>11.874747483405001</v>
      </c>
      <c r="I9" s="20">
        <f>VLOOKUP(B9,RMS!B:D,3,FALSE)</f>
        <v>463471.94300940202</v>
      </c>
      <c r="J9" s="21">
        <f>VLOOKUP(B9,RMS!B:E,4,FALSE)</f>
        <v>408435.664994872</v>
      </c>
      <c r="K9" s="22">
        <f t="shared" si="1"/>
        <v>-0.17590940202353522</v>
      </c>
      <c r="L9" s="22">
        <f t="shared" si="2"/>
        <v>1.0512798326089978E-4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152912.9944</v>
      </c>
      <c r="F10" s="25">
        <f>VLOOKUP(C10,RA!B14:I49,8,0)</f>
        <v>22602.4005</v>
      </c>
      <c r="G10" s="16">
        <f t="shared" si="0"/>
        <v>130310.59389999999</v>
      </c>
      <c r="H10" s="27">
        <f>RA!J14</f>
        <v>14.7812163306901</v>
      </c>
      <c r="I10" s="20">
        <f>VLOOKUP(B10,RMS!B:D,3,FALSE)</f>
        <v>152912.99001880299</v>
      </c>
      <c r="J10" s="21">
        <f>VLOOKUP(B10,RMS!B:E,4,FALSE)</f>
        <v>130310.592353846</v>
      </c>
      <c r="K10" s="22">
        <f t="shared" si="1"/>
        <v>4.3811970099341124E-3</v>
      </c>
      <c r="L10" s="22">
        <f t="shared" si="2"/>
        <v>1.5461539878742769E-3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201758.25760000001</v>
      </c>
      <c r="F11" s="25">
        <f>VLOOKUP(C11,RA!B15:I50,8,0)</f>
        <v>23327.672900000001</v>
      </c>
      <c r="G11" s="16">
        <f t="shared" si="0"/>
        <v>178430.58470000001</v>
      </c>
      <c r="H11" s="27">
        <f>RA!J15</f>
        <v>11.5621899086028</v>
      </c>
      <c r="I11" s="20">
        <f>VLOOKUP(B11,RMS!B:D,3,FALSE)</f>
        <v>201758.37567008499</v>
      </c>
      <c r="J11" s="21">
        <f>VLOOKUP(B11,RMS!B:E,4,FALSE)</f>
        <v>178430.58423076899</v>
      </c>
      <c r="K11" s="22">
        <f t="shared" si="1"/>
        <v>-0.1180700849799905</v>
      </c>
      <c r="L11" s="22">
        <f t="shared" si="2"/>
        <v>4.6923101763240993E-4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736375.86300000001</v>
      </c>
      <c r="F12" s="25">
        <f>VLOOKUP(C12,RA!B16:I51,8,0)</f>
        <v>38894.7641</v>
      </c>
      <c r="G12" s="16">
        <f t="shared" si="0"/>
        <v>697481.09889999998</v>
      </c>
      <c r="H12" s="27">
        <f>RA!J16</f>
        <v>5.2819172998884696</v>
      </c>
      <c r="I12" s="20">
        <f>VLOOKUP(B12,RMS!B:D,3,FALSE)</f>
        <v>736375.7757</v>
      </c>
      <c r="J12" s="21">
        <f>VLOOKUP(B12,RMS!B:E,4,FALSE)</f>
        <v>697481.09889999998</v>
      </c>
      <c r="K12" s="22">
        <f t="shared" si="1"/>
        <v>8.7300000013783574E-2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497503.65159999998</v>
      </c>
      <c r="F13" s="25">
        <f>VLOOKUP(C13,RA!B17:I52,8,0)</f>
        <v>60632.195699999997</v>
      </c>
      <c r="G13" s="16">
        <f t="shared" si="0"/>
        <v>436871.4559</v>
      </c>
      <c r="H13" s="27">
        <f>RA!J17</f>
        <v>12.187286566641999</v>
      </c>
      <c r="I13" s="20">
        <f>VLOOKUP(B13,RMS!B:D,3,FALSE)</f>
        <v>497503.70516153798</v>
      </c>
      <c r="J13" s="21">
        <f>VLOOKUP(B13,RMS!B:E,4,FALSE)</f>
        <v>436871.45623846201</v>
      </c>
      <c r="K13" s="22">
        <f t="shared" si="1"/>
        <v>-5.3561537992209196E-2</v>
      </c>
      <c r="L13" s="22">
        <f t="shared" si="2"/>
        <v>-3.3846200676634908E-4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1483936.6665000001</v>
      </c>
      <c r="F14" s="25">
        <f>VLOOKUP(C14,RA!B18:I53,8,0)</f>
        <v>200075.25200000001</v>
      </c>
      <c r="G14" s="16">
        <f t="shared" si="0"/>
        <v>1283861.4145</v>
      </c>
      <c r="H14" s="27">
        <f>RA!J18</f>
        <v>13.4827352485262</v>
      </c>
      <c r="I14" s="20">
        <f>VLOOKUP(B14,RMS!B:D,3,FALSE)</f>
        <v>1483936.94814615</v>
      </c>
      <c r="J14" s="21">
        <f>VLOOKUP(B14,RMS!B:E,4,FALSE)</f>
        <v>1283860.9953359</v>
      </c>
      <c r="K14" s="22">
        <f t="shared" si="1"/>
        <v>-0.28164614993147552</v>
      </c>
      <c r="L14" s="22">
        <f t="shared" si="2"/>
        <v>0.41916409996338189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391659.76679999998</v>
      </c>
      <c r="F15" s="25">
        <f>VLOOKUP(C15,RA!B19:I54,8,0)</f>
        <v>47424.024100000002</v>
      </c>
      <c r="G15" s="16">
        <f t="shared" si="0"/>
        <v>344235.7427</v>
      </c>
      <c r="H15" s="27">
        <f>RA!J19</f>
        <v>12.1084747834763</v>
      </c>
      <c r="I15" s="20">
        <f>VLOOKUP(B15,RMS!B:D,3,FALSE)</f>
        <v>391659.77607094002</v>
      </c>
      <c r="J15" s="21">
        <f>VLOOKUP(B15,RMS!B:E,4,FALSE)</f>
        <v>344235.74215811997</v>
      </c>
      <c r="K15" s="22">
        <f t="shared" si="1"/>
        <v>-9.2709400341846049E-3</v>
      </c>
      <c r="L15" s="22">
        <f t="shared" si="2"/>
        <v>5.4188002832233906E-4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742107.98979999998</v>
      </c>
      <c r="F16" s="25">
        <f>VLOOKUP(C16,RA!B20:I55,8,0)</f>
        <v>48189.174200000001</v>
      </c>
      <c r="G16" s="16">
        <f t="shared" si="0"/>
        <v>693918.81559999997</v>
      </c>
      <c r="H16" s="27">
        <f>RA!J20</f>
        <v>6.4935528066457202</v>
      </c>
      <c r="I16" s="20">
        <f>VLOOKUP(B16,RMS!B:D,3,FALSE)</f>
        <v>742108.04209999996</v>
      </c>
      <c r="J16" s="21">
        <f>VLOOKUP(B16,RMS!B:E,4,FALSE)</f>
        <v>693918.81559999997</v>
      </c>
      <c r="K16" s="22">
        <f t="shared" si="1"/>
        <v>-5.2299999981187284E-2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271565.8027</v>
      </c>
      <c r="F17" s="25">
        <f>VLOOKUP(C17,RA!B21:I56,8,0)</f>
        <v>28982.002</v>
      </c>
      <c r="G17" s="16">
        <f t="shared" si="0"/>
        <v>242583.80069999999</v>
      </c>
      <c r="H17" s="27">
        <f>RA!J21</f>
        <v>10.6721839465246</v>
      </c>
      <c r="I17" s="20">
        <f>VLOOKUP(B17,RMS!B:D,3,FALSE)</f>
        <v>271565.696812079</v>
      </c>
      <c r="J17" s="21">
        <f>VLOOKUP(B17,RMS!B:E,4,FALSE)</f>
        <v>242583.800534059</v>
      </c>
      <c r="K17" s="22">
        <f t="shared" si="1"/>
        <v>0.10588792100315914</v>
      </c>
      <c r="L17" s="22">
        <f t="shared" si="2"/>
        <v>1.6594098997302353E-4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1107462.2498999999</v>
      </c>
      <c r="F18" s="25">
        <f>VLOOKUP(C18,RA!B22:I57,8,0)</f>
        <v>135851.90539999999</v>
      </c>
      <c r="G18" s="16">
        <f t="shared" si="0"/>
        <v>971610.34449999989</v>
      </c>
      <c r="H18" s="27">
        <f>RA!J22</f>
        <v>12.2669558634858</v>
      </c>
      <c r="I18" s="20">
        <f>VLOOKUP(B18,RMS!B:D,3,FALSE)</f>
        <v>1107462.2230333299</v>
      </c>
      <c r="J18" s="21">
        <f>VLOOKUP(B18,RMS!B:E,4,FALSE)</f>
        <v>971610.34569999995</v>
      </c>
      <c r="K18" s="22">
        <f t="shared" si="1"/>
        <v>2.6866669999435544E-2</v>
      </c>
      <c r="L18" s="22">
        <f t="shared" si="2"/>
        <v>-1.2000000569969416E-3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2487549.8867000001</v>
      </c>
      <c r="F19" s="25">
        <f>VLOOKUP(C19,RA!B23:I58,8,0)</f>
        <v>185168.5</v>
      </c>
      <c r="G19" s="16">
        <f t="shared" si="0"/>
        <v>2302381.3867000001</v>
      </c>
      <c r="H19" s="27">
        <f>RA!J23</f>
        <v>7.4438105137117798</v>
      </c>
      <c r="I19" s="20">
        <f>VLOOKUP(B19,RMS!B:D,3,FALSE)</f>
        <v>2487550.7519743601</v>
      </c>
      <c r="J19" s="21">
        <f>VLOOKUP(B19,RMS!B:E,4,FALSE)</f>
        <v>2302381.4204102601</v>
      </c>
      <c r="K19" s="22">
        <f t="shared" si="1"/>
        <v>-0.86527435993775725</v>
      </c>
      <c r="L19" s="22">
        <f t="shared" si="2"/>
        <v>-3.3710259944200516E-2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225891.11240000001</v>
      </c>
      <c r="F20" s="25">
        <f>VLOOKUP(C20,RA!B24:I59,8,0)</f>
        <v>40133.6708</v>
      </c>
      <c r="G20" s="16">
        <f t="shared" si="0"/>
        <v>185757.44160000002</v>
      </c>
      <c r="H20" s="27">
        <f>RA!J24</f>
        <v>17.766821533435401</v>
      </c>
      <c r="I20" s="20">
        <f>VLOOKUP(B20,RMS!B:D,3,FALSE)</f>
        <v>225891.10743793999</v>
      </c>
      <c r="J20" s="21">
        <f>VLOOKUP(B20,RMS!B:E,4,FALSE)</f>
        <v>185757.42929879299</v>
      </c>
      <c r="K20" s="22">
        <f t="shared" si="1"/>
        <v>4.9620600184425712E-3</v>
      </c>
      <c r="L20" s="22">
        <f t="shared" si="2"/>
        <v>1.2301207025302574E-2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195427.31580000001</v>
      </c>
      <c r="F21" s="25">
        <f>VLOOKUP(C21,RA!B25:I60,8,0)</f>
        <v>8851.0506000000005</v>
      </c>
      <c r="G21" s="16">
        <f t="shared" si="0"/>
        <v>186576.26520000002</v>
      </c>
      <c r="H21" s="27">
        <f>RA!J25</f>
        <v>4.5290754589589497</v>
      </c>
      <c r="I21" s="20">
        <f>VLOOKUP(B21,RMS!B:D,3,FALSE)</f>
        <v>195427.316495379</v>
      </c>
      <c r="J21" s="21">
        <f>VLOOKUP(B21,RMS!B:E,4,FALSE)</f>
        <v>186576.273945205</v>
      </c>
      <c r="K21" s="22">
        <f t="shared" si="1"/>
        <v>-6.9537898525595665E-4</v>
      </c>
      <c r="L21" s="22">
        <f t="shared" si="2"/>
        <v>-8.7452049774583429E-3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572788.68740000005</v>
      </c>
      <c r="F22" s="25">
        <f>VLOOKUP(C22,RA!B26:I61,8,0)</f>
        <v>108046.87</v>
      </c>
      <c r="G22" s="16">
        <f t="shared" si="0"/>
        <v>464741.81740000006</v>
      </c>
      <c r="H22" s="27">
        <f>RA!J26</f>
        <v>18.863303758746699</v>
      </c>
      <c r="I22" s="20">
        <f>VLOOKUP(B22,RMS!B:D,3,FALSE)</f>
        <v>572788.68271742703</v>
      </c>
      <c r="J22" s="21">
        <f>VLOOKUP(B22,RMS!B:E,4,FALSE)</f>
        <v>464741.83582684398</v>
      </c>
      <c r="K22" s="22">
        <f t="shared" si="1"/>
        <v>4.6825730241835117E-3</v>
      </c>
      <c r="L22" s="22">
        <f t="shared" si="2"/>
        <v>-1.8426843918859959E-2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198227.83069999999</v>
      </c>
      <c r="F23" s="25">
        <f>VLOOKUP(C23,RA!B27:I62,8,0)</f>
        <v>63121.660100000001</v>
      </c>
      <c r="G23" s="16">
        <f t="shared" si="0"/>
        <v>135106.17059999998</v>
      </c>
      <c r="H23" s="27">
        <f>RA!J27</f>
        <v>31.842985859805399</v>
      </c>
      <c r="I23" s="20">
        <f>VLOOKUP(B23,RMS!B:D,3,FALSE)</f>
        <v>198227.877994985</v>
      </c>
      <c r="J23" s="21">
        <f>VLOOKUP(B23,RMS!B:E,4,FALSE)</f>
        <v>135106.17315927599</v>
      </c>
      <c r="K23" s="22">
        <f t="shared" si="1"/>
        <v>-4.729498500819318E-2</v>
      </c>
      <c r="L23" s="22">
        <f t="shared" si="2"/>
        <v>-2.5592760066501796E-3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707919.39020000002</v>
      </c>
      <c r="F24" s="25">
        <f>VLOOKUP(C24,RA!B28:I63,8,0)</f>
        <v>39457.518600000003</v>
      </c>
      <c r="G24" s="16">
        <f t="shared" si="0"/>
        <v>668461.87160000007</v>
      </c>
      <c r="H24" s="27">
        <f>RA!J28</f>
        <v>5.5737304481591501</v>
      </c>
      <c r="I24" s="20">
        <f>VLOOKUP(B24,RMS!B:D,3,FALSE)</f>
        <v>707919.39022831898</v>
      </c>
      <c r="J24" s="21">
        <f>VLOOKUP(B24,RMS!B:E,4,FALSE)</f>
        <v>668461.85760973499</v>
      </c>
      <c r="K24" s="22">
        <f t="shared" si="1"/>
        <v>-2.8318958356976509E-5</v>
      </c>
      <c r="L24" s="22">
        <f t="shared" si="2"/>
        <v>1.3990265084430575E-2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549667.39540000004</v>
      </c>
      <c r="F25" s="25">
        <f>VLOOKUP(C25,RA!B29:I64,8,0)</f>
        <v>74142.665999999997</v>
      </c>
      <c r="G25" s="16">
        <f t="shared" si="0"/>
        <v>475524.72940000007</v>
      </c>
      <c r="H25" s="27">
        <f>RA!J29</f>
        <v>13.488641789649099</v>
      </c>
      <c r="I25" s="20">
        <f>VLOOKUP(B25,RMS!B:D,3,FALSE)</f>
        <v>549667.394158407</v>
      </c>
      <c r="J25" s="21">
        <f>VLOOKUP(B25,RMS!B:E,4,FALSE)</f>
        <v>475524.74061496998</v>
      </c>
      <c r="K25" s="22">
        <f t="shared" si="1"/>
        <v>1.2415930395945907E-3</v>
      </c>
      <c r="L25" s="22">
        <f t="shared" si="2"/>
        <v>-1.1214969912543893E-2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1081285.9118999999</v>
      </c>
      <c r="F26" s="25">
        <f>VLOOKUP(C26,RA!B30:I65,8,0)</f>
        <v>98651.170700000002</v>
      </c>
      <c r="G26" s="16">
        <f t="shared" si="0"/>
        <v>982634.74119999993</v>
      </c>
      <c r="H26" s="27">
        <f>RA!J30</f>
        <v>9.1235046729364502</v>
      </c>
      <c r="I26" s="20">
        <f>VLOOKUP(B26,RMS!B:D,3,FALSE)</f>
        <v>1081285.91672035</v>
      </c>
      <c r="J26" s="21">
        <f>VLOOKUP(B26,RMS!B:E,4,FALSE)</f>
        <v>982634.71075051895</v>
      </c>
      <c r="K26" s="22">
        <f t="shared" si="1"/>
        <v>-4.8203500919044018E-3</v>
      </c>
      <c r="L26" s="22">
        <f t="shared" si="2"/>
        <v>3.0449480982497334E-2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722496.92909999995</v>
      </c>
      <c r="F27" s="25">
        <f>VLOOKUP(C27,RA!B31:I66,8,0)</f>
        <v>22212.1839</v>
      </c>
      <c r="G27" s="16">
        <f t="shared" si="0"/>
        <v>700284.7452</v>
      </c>
      <c r="H27" s="27">
        <f>RA!J31</f>
        <v>3.0743637800190098</v>
      </c>
      <c r="I27" s="20">
        <f>VLOOKUP(B27,RMS!B:D,3,FALSE)</f>
        <v>722496.83414513303</v>
      </c>
      <c r="J27" s="21">
        <f>VLOOKUP(B27,RMS!B:E,4,FALSE)</f>
        <v>700284.69321061904</v>
      </c>
      <c r="K27" s="22">
        <f t="shared" si="1"/>
        <v>9.4954866915941238E-2</v>
      </c>
      <c r="L27" s="22">
        <f t="shared" si="2"/>
        <v>5.1989380968734622E-2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108280.6185</v>
      </c>
      <c r="F28" s="25">
        <f>VLOOKUP(C28,RA!B32:I67,8,0)</f>
        <v>29461.577099999999</v>
      </c>
      <c r="G28" s="16">
        <f t="shared" si="0"/>
        <v>78819.041400000002</v>
      </c>
      <c r="H28" s="27">
        <f>RA!J32</f>
        <v>27.208541572931601</v>
      </c>
      <c r="I28" s="20">
        <f>VLOOKUP(B28,RMS!B:D,3,FALSE)</f>
        <v>108280.481755359</v>
      </c>
      <c r="J28" s="21">
        <f>VLOOKUP(B28,RMS!B:E,4,FALSE)</f>
        <v>78819.030577496495</v>
      </c>
      <c r="K28" s="22">
        <f t="shared" si="1"/>
        <v>0.13674464100040495</v>
      </c>
      <c r="L28" s="22">
        <f t="shared" si="2"/>
        <v>1.0822503507370129E-2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113075.73330000001</v>
      </c>
      <c r="F31" s="25">
        <f>VLOOKUP(C31,RA!B35:I70,8,0)</f>
        <v>12717.293600000001</v>
      </c>
      <c r="G31" s="16">
        <f t="shared" si="0"/>
        <v>100358.4397</v>
      </c>
      <c r="H31" s="27">
        <f>RA!J35</f>
        <v>11.246704512859401</v>
      </c>
      <c r="I31" s="20">
        <f>VLOOKUP(B31,RMS!B:D,3,FALSE)</f>
        <v>113075.7332</v>
      </c>
      <c r="J31" s="21">
        <f>VLOOKUP(B31,RMS!B:E,4,FALSE)</f>
        <v>100358.43769999999</v>
      </c>
      <c r="K31" s="22">
        <f t="shared" si="1"/>
        <v>1.0000000474974513E-4</v>
      </c>
      <c r="L31" s="22">
        <f t="shared" si="2"/>
        <v>2.0000000076834112E-3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174596.1618</v>
      </c>
      <c r="F35" s="25">
        <f>VLOOKUP(C35,RA!B8:I74,8,0)</f>
        <v>8915.2724999999991</v>
      </c>
      <c r="G35" s="16">
        <f t="shared" si="0"/>
        <v>165680.88930000001</v>
      </c>
      <c r="H35" s="27">
        <f>RA!J39</f>
        <v>5.1062247921649302</v>
      </c>
      <c r="I35" s="20">
        <f>VLOOKUP(B35,RMS!B:D,3,FALSE)</f>
        <v>174596.162393162</v>
      </c>
      <c r="J35" s="21">
        <f>VLOOKUP(B35,RMS!B:E,4,FALSE)</f>
        <v>165680.89068376101</v>
      </c>
      <c r="K35" s="22">
        <f t="shared" si="1"/>
        <v>-5.9316199622116983E-4</v>
      </c>
      <c r="L35" s="22">
        <f t="shared" si="2"/>
        <v>-1.3837610022164881E-3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574138.62540000002</v>
      </c>
      <c r="F36" s="25">
        <f>VLOOKUP(C36,RA!B8:I75,8,0)</f>
        <v>30347.389800000001</v>
      </c>
      <c r="G36" s="16">
        <f t="shared" si="0"/>
        <v>543791.23560000001</v>
      </c>
      <c r="H36" s="27">
        <f>RA!J40</f>
        <v>5.2857251641721703</v>
      </c>
      <c r="I36" s="20">
        <f>VLOOKUP(B36,RMS!B:D,3,FALSE)</f>
        <v>574138.62034102599</v>
      </c>
      <c r="J36" s="21">
        <f>VLOOKUP(B36,RMS!B:E,4,FALSE)</f>
        <v>543791.24063931603</v>
      </c>
      <c r="K36" s="22">
        <f t="shared" si="1"/>
        <v>5.058974027633667E-3</v>
      </c>
      <c r="L36" s="22">
        <f t="shared" si="2"/>
        <v>-5.039316019974649E-3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5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170.9402</v>
      </c>
      <c r="F39" s="25">
        <f>VLOOKUP(C39,RA!B11:I78,8,0)</f>
        <v>170.9401</v>
      </c>
      <c r="G39" s="16">
        <f t="shared" si="0"/>
        <v>1.0000000000331966E-4</v>
      </c>
      <c r="H39" s="27">
        <f>RA!J43</f>
        <v>99.999941500009896</v>
      </c>
      <c r="I39" s="20">
        <f>VLOOKUP(B39,RMS!B:D,3,FALSE)</f>
        <v>170.9402</v>
      </c>
      <c r="J39" s="21">
        <v>0</v>
      </c>
      <c r="K39" s="22">
        <f t="shared" si="1"/>
        <v>0</v>
      </c>
      <c r="L39" s="22">
        <f t="shared" si="2"/>
        <v>1.0000000000331966E-4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9714.6358999999993</v>
      </c>
      <c r="F40" s="25">
        <f>VLOOKUP(C40,RA!B8:I78,8,0)</f>
        <v>1336.8911000000001</v>
      </c>
      <c r="G40" s="16">
        <f t="shared" si="0"/>
        <v>8377.7447999999986</v>
      </c>
      <c r="H40" s="27">
        <f>RA!J43</f>
        <v>99.999941500009896</v>
      </c>
      <c r="I40" s="20">
        <f>VLOOKUP(B40,RMS!B:D,3,FALSE)</f>
        <v>9714.6358066712</v>
      </c>
      <c r="J40" s="21">
        <f>VLOOKUP(B40,RMS!B:E,4,FALSE)</f>
        <v>8377.7449512139792</v>
      </c>
      <c r="K40" s="22">
        <f t="shared" si="1"/>
        <v>9.3328799266600981E-5</v>
      </c>
      <c r="L40" s="22">
        <f t="shared" si="2"/>
        <v>-1.5121398064366076E-4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25" workbookViewId="0">
      <selection activeCell="B43" sqref="B43:C43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5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5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6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3"/>
      <c r="W5" s="53"/>
    </row>
    <row r="6" spans="1:23" ht="14.25" thickBot="1" x14ac:dyDescent="0.2">
      <c r="A6" s="62" t="s">
        <v>3</v>
      </c>
      <c r="B6" s="45" t="s">
        <v>4</v>
      </c>
      <c r="C6" s="46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3"/>
      <c r="W6" s="53"/>
    </row>
    <row r="7" spans="1:23" ht="14.25" thickBot="1" x14ac:dyDescent="0.2">
      <c r="A7" s="47" t="s">
        <v>5</v>
      </c>
      <c r="B7" s="48"/>
      <c r="C7" s="49"/>
      <c r="D7" s="64">
        <v>14878057.7563</v>
      </c>
      <c r="E7" s="64">
        <v>21699049</v>
      </c>
      <c r="F7" s="65">
        <v>68.565483014025205</v>
      </c>
      <c r="G7" s="64">
        <v>11837459.329500001</v>
      </c>
      <c r="H7" s="65">
        <v>25.686241803784299</v>
      </c>
      <c r="I7" s="64">
        <v>1595449.6747999999</v>
      </c>
      <c r="J7" s="65">
        <v>10.7235077382625</v>
      </c>
      <c r="K7" s="64">
        <v>1450559.2953999999</v>
      </c>
      <c r="L7" s="65">
        <v>12.253974903086499</v>
      </c>
      <c r="M7" s="65">
        <v>9.9885871511406002E-2</v>
      </c>
      <c r="N7" s="64">
        <v>233982367.41339999</v>
      </c>
      <c r="O7" s="64">
        <v>3400639039.1610999</v>
      </c>
      <c r="P7" s="64">
        <v>877642</v>
      </c>
      <c r="Q7" s="64">
        <v>805859</v>
      </c>
      <c r="R7" s="65">
        <v>8.9076376884789994</v>
      </c>
      <c r="S7" s="64">
        <v>16.952308294612202</v>
      </c>
      <c r="T7" s="64">
        <v>16.8965632047294</v>
      </c>
      <c r="U7" s="66">
        <v>0.32883480475930799</v>
      </c>
      <c r="V7" s="53"/>
      <c r="W7" s="53"/>
    </row>
    <row r="8" spans="1:23" ht="14.25" thickBot="1" x14ac:dyDescent="0.2">
      <c r="A8" s="50">
        <v>41803</v>
      </c>
      <c r="B8" s="40" t="s">
        <v>6</v>
      </c>
      <c r="C8" s="41"/>
      <c r="D8" s="67">
        <v>622752.10140000004</v>
      </c>
      <c r="E8" s="67">
        <v>496903</v>
      </c>
      <c r="F8" s="68">
        <v>125.32669382153099</v>
      </c>
      <c r="G8" s="67">
        <v>439080.0662</v>
      </c>
      <c r="H8" s="68">
        <v>41.831103103719101</v>
      </c>
      <c r="I8" s="67">
        <v>119007.887</v>
      </c>
      <c r="J8" s="68">
        <v>19.109993644736001</v>
      </c>
      <c r="K8" s="67">
        <v>80841.259600000005</v>
      </c>
      <c r="L8" s="68">
        <v>18.411507563902301</v>
      </c>
      <c r="M8" s="68">
        <v>0.47211816823299502</v>
      </c>
      <c r="N8" s="67">
        <v>7656332.1742000002</v>
      </c>
      <c r="O8" s="67">
        <v>130231599.6425</v>
      </c>
      <c r="P8" s="67">
        <v>22614</v>
      </c>
      <c r="Q8" s="67">
        <v>20852</v>
      </c>
      <c r="R8" s="68">
        <v>8.4500287742182998</v>
      </c>
      <c r="S8" s="67">
        <v>27.5383435659326</v>
      </c>
      <c r="T8" s="67">
        <v>24.097230783617899</v>
      </c>
      <c r="U8" s="69">
        <v>12.495714471990601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7">
        <v>74631.814100000003</v>
      </c>
      <c r="E9" s="67">
        <v>130325</v>
      </c>
      <c r="F9" s="68">
        <v>57.265922961826199</v>
      </c>
      <c r="G9" s="67">
        <v>68604.222399999999</v>
      </c>
      <c r="H9" s="68">
        <v>8.7860360326742697</v>
      </c>
      <c r="I9" s="67">
        <v>16564.6119</v>
      </c>
      <c r="J9" s="68">
        <v>22.195108211901299</v>
      </c>
      <c r="K9" s="67">
        <v>14467.364100000001</v>
      </c>
      <c r="L9" s="68">
        <v>21.088154043416399</v>
      </c>
      <c r="M9" s="68">
        <v>0.14496405741250401</v>
      </c>
      <c r="N9" s="67">
        <v>1323530.0545999999</v>
      </c>
      <c r="O9" s="67">
        <v>21905533.047200002</v>
      </c>
      <c r="P9" s="67">
        <v>4445</v>
      </c>
      <c r="Q9" s="67">
        <v>3635</v>
      </c>
      <c r="R9" s="68">
        <v>22.283356258596999</v>
      </c>
      <c r="S9" s="67">
        <v>16.790059415073099</v>
      </c>
      <c r="T9" s="67">
        <v>16.221438844566698</v>
      </c>
      <c r="U9" s="69">
        <v>3.3866501389264099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7">
        <v>114695.9703</v>
      </c>
      <c r="E10" s="67">
        <v>346494</v>
      </c>
      <c r="F10" s="68">
        <v>33.101863322308603</v>
      </c>
      <c r="G10" s="67">
        <v>101223.4157</v>
      </c>
      <c r="H10" s="68">
        <v>13.3097213790228</v>
      </c>
      <c r="I10" s="67">
        <v>33655.923999999999</v>
      </c>
      <c r="J10" s="68">
        <v>29.343597610246601</v>
      </c>
      <c r="K10" s="67">
        <v>18463.443800000001</v>
      </c>
      <c r="L10" s="68">
        <v>18.2402892377401</v>
      </c>
      <c r="M10" s="68">
        <v>0.82284108883305895</v>
      </c>
      <c r="N10" s="67">
        <v>3006017.5088</v>
      </c>
      <c r="O10" s="67">
        <v>33119813.7093</v>
      </c>
      <c r="P10" s="67">
        <v>81841</v>
      </c>
      <c r="Q10" s="67">
        <v>75243</v>
      </c>
      <c r="R10" s="68">
        <v>8.7689220259692</v>
      </c>
      <c r="S10" s="67">
        <v>1.4014487885045399</v>
      </c>
      <c r="T10" s="67">
        <v>1.3611641787275901</v>
      </c>
      <c r="U10" s="69">
        <v>2.87449745630283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7">
        <v>78815.871700000003</v>
      </c>
      <c r="E11" s="67">
        <v>69581</v>
      </c>
      <c r="F11" s="68">
        <v>113.272116957215</v>
      </c>
      <c r="G11" s="67">
        <v>56661.553200000002</v>
      </c>
      <c r="H11" s="68">
        <v>39.099384412921403</v>
      </c>
      <c r="I11" s="67">
        <v>6637.2494999999999</v>
      </c>
      <c r="J11" s="68">
        <v>8.4212092778262093</v>
      </c>
      <c r="K11" s="67">
        <v>11729.3503</v>
      </c>
      <c r="L11" s="68">
        <v>20.700721454984802</v>
      </c>
      <c r="M11" s="68">
        <v>-0.43413323583660002</v>
      </c>
      <c r="N11" s="67">
        <v>1105402.9302999999</v>
      </c>
      <c r="O11" s="67">
        <v>13904330.544500001</v>
      </c>
      <c r="P11" s="67">
        <v>3610</v>
      </c>
      <c r="Q11" s="67">
        <v>3288</v>
      </c>
      <c r="R11" s="68">
        <v>9.7931873479318607</v>
      </c>
      <c r="S11" s="67">
        <v>21.8326514404432</v>
      </c>
      <c r="T11" s="67">
        <v>19.5926587287105</v>
      </c>
      <c r="U11" s="69">
        <v>10.259829035621999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7">
        <v>217175.81469999999</v>
      </c>
      <c r="E12" s="67">
        <v>257709</v>
      </c>
      <c r="F12" s="68">
        <v>84.271723028687404</v>
      </c>
      <c r="G12" s="67">
        <v>157627.8026</v>
      </c>
      <c r="H12" s="68">
        <v>37.777607197323199</v>
      </c>
      <c r="I12" s="67">
        <v>35833.854599999999</v>
      </c>
      <c r="J12" s="68">
        <v>16.4999287096032</v>
      </c>
      <c r="K12" s="67">
        <v>11527.051299999999</v>
      </c>
      <c r="L12" s="68">
        <v>7.3128287712360702</v>
      </c>
      <c r="M12" s="68">
        <v>2.1086748611936899</v>
      </c>
      <c r="N12" s="67">
        <v>3962690.7921000002</v>
      </c>
      <c r="O12" s="67">
        <v>41420080.812399998</v>
      </c>
      <c r="P12" s="67">
        <v>2671</v>
      </c>
      <c r="Q12" s="67">
        <v>2900</v>
      </c>
      <c r="R12" s="68">
        <v>-7.8965517241379297</v>
      </c>
      <c r="S12" s="67">
        <v>81.308803706476994</v>
      </c>
      <c r="T12" s="67">
        <v>82.277467586206896</v>
      </c>
      <c r="U12" s="69">
        <v>-1.1913394805644599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7">
        <v>463471.7671</v>
      </c>
      <c r="E13" s="67">
        <v>262149</v>
      </c>
      <c r="F13" s="68">
        <v>176.79707612846099</v>
      </c>
      <c r="G13" s="67">
        <v>220354.7414</v>
      </c>
      <c r="H13" s="68">
        <v>110.32983640623399</v>
      </c>
      <c r="I13" s="67">
        <v>55036.101999999999</v>
      </c>
      <c r="J13" s="68">
        <v>11.874747483405001</v>
      </c>
      <c r="K13" s="67">
        <v>54749.356</v>
      </c>
      <c r="L13" s="68">
        <v>24.8460076929391</v>
      </c>
      <c r="M13" s="68">
        <v>5.2374314685999998E-3</v>
      </c>
      <c r="N13" s="67">
        <v>4486980.0224000001</v>
      </c>
      <c r="O13" s="67">
        <v>64886687.674199998</v>
      </c>
      <c r="P13" s="67">
        <v>12224</v>
      </c>
      <c r="Q13" s="67">
        <v>13235</v>
      </c>
      <c r="R13" s="68">
        <v>-7.6388364185870801</v>
      </c>
      <c r="S13" s="67">
        <v>37.914902413285297</v>
      </c>
      <c r="T13" s="67">
        <v>44.728400128447298</v>
      </c>
      <c r="U13" s="69">
        <v>-17.970500466788799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7">
        <v>152912.9944</v>
      </c>
      <c r="E14" s="67">
        <v>151002</v>
      </c>
      <c r="F14" s="68">
        <v>101.265542443146</v>
      </c>
      <c r="G14" s="67">
        <v>130590.6002</v>
      </c>
      <c r="H14" s="68">
        <v>17.093415732689198</v>
      </c>
      <c r="I14" s="67">
        <v>22602.4005</v>
      </c>
      <c r="J14" s="68">
        <v>14.7812163306901</v>
      </c>
      <c r="K14" s="67">
        <v>22944.8717</v>
      </c>
      <c r="L14" s="68">
        <v>17.570079059947499</v>
      </c>
      <c r="M14" s="68">
        <v>-1.4925827630581E-2</v>
      </c>
      <c r="N14" s="67">
        <v>2486085.1562000001</v>
      </c>
      <c r="O14" s="67">
        <v>29850498.372000001</v>
      </c>
      <c r="P14" s="67">
        <v>2721</v>
      </c>
      <c r="Q14" s="67">
        <v>2468</v>
      </c>
      <c r="R14" s="68">
        <v>10.251215559157201</v>
      </c>
      <c r="S14" s="67">
        <v>56.197351855935302</v>
      </c>
      <c r="T14" s="67">
        <v>57.860126742301503</v>
      </c>
      <c r="U14" s="69">
        <v>-2.9588135943286802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7">
        <v>201758.25760000001</v>
      </c>
      <c r="E15" s="67">
        <v>101921</v>
      </c>
      <c r="F15" s="68">
        <v>197.955531833479</v>
      </c>
      <c r="G15" s="67">
        <v>81420.125799999994</v>
      </c>
      <c r="H15" s="68">
        <v>147.79900008457099</v>
      </c>
      <c r="I15" s="67">
        <v>23327.672900000001</v>
      </c>
      <c r="J15" s="68">
        <v>11.5621899086028</v>
      </c>
      <c r="K15" s="67">
        <v>20008.430199999999</v>
      </c>
      <c r="L15" s="68">
        <v>24.574305189786401</v>
      </c>
      <c r="M15" s="68">
        <v>0.16589220977465799</v>
      </c>
      <c r="N15" s="67">
        <v>2045562.6872</v>
      </c>
      <c r="O15" s="67">
        <v>23297156.911600001</v>
      </c>
      <c r="P15" s="67">
        <v>7488</v>
      </c>
      <c r="Q15" s="67">
        <v>10181</v>
      </c>
      <c r="R15" s="68">
        <v>-26.451232688341001</v>
      </c>
      <c r="S15" s="67">
        <v>26.944211752136798</v>
      </c>
      <c r="T15" s="67">
        <v>23.294086376583799</v>
      </c>
      <c r="U15" s="69">
        <v>13.546974055618699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7">
        <v>736375.86300000001</v>
      </c>
      <c r="E16" s="67">
        <v>1092335</v>
      </c>
      <c r="F16" s="68">
        <v>67.413006357939594</v>
      </c>
      <c r="G16" s="67">
        <v>591852.53529999999</v>
      </c>
      <c r="H16" s="68">
        <v>24.418806895326298</v>
      </c>
      <c r="I16" s="67">
        <v>38894.7641</v>
      </c>
      <c r="J16" s="68">
        <v>5.2819172998884696</v>
      </c>
      <c r="K16" s="67">
        <v>47529.967400000001</v>
      </c>
      <c r="L16" s="68">
        <v>8.0307111256873895</v>
      </c>
      <c r="M16" s="68">
        <v>-0.18167913365747401</v>
      </c>
      <c r="N16" s="67">
        <v>12996392.932700001</v>
      </c>
      <c r="O16" s="67">
        <v>171859822.29139999</v>
      </c>
      <c r="P16" s="67">
        <v>49907</v>
      </c>
      <c r="Q16" s="67">
        <v>44113</v>
      </c>
      <c r="R16" s="68">
        <v>13.1344501620837</v>
      </c>
      <c r="S16" s="67">
        <v>14.7549614883684</v>
      </c>
      <c r="T16" s="67">
        <v>15.5631113345272</v>
      </c>
      <c r="U16" s="69">
        <v>-5.4771396509299697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7">
        <v>497503.65159999998</v>
      </c>
      <c r="E17" s="67">
        <v>891022</v>
      </c>
      <c r="F17" s="68">
        <v>55.835170354940701</v>
      </c>
      <c r="G17" s="67">
        <v>370935.1127</v>
      </c>
      <c r="H17" s="68">
        <v>34.121476928598199</v>
      </c>
      <c r="I17" s="67">
        <v>60632.195699999997</v>
      </c>
      <c r="J17" s="68">
        <v>12.187286566641999</v>
      </c>
      <c r="K17" s="67">
        <v>57262.749799999998</v>
      </c>
      <c r="L17" s="68">
        <v>15.437403427028</v>
      </c>
      <c r="M17" s="68">
        <v>5.8841845908000998E-2</v>
      </c>
      <c r="N17" s="67">
        <v>12033894.468499999</v>
      </c>
      <c r="O17" s="67">
        <v>180698818.3484</v>
      </c>
      <c r="P17" s="67">
        <v>14594</v>
      </c>
      <c r="Q17" s="67">
        <v>13742</v>
      </c>
      <c r="R17" s="68">
        <v>6.19997089215543</v>
      </c>
      <c r="S17" s="67">
        <v>34.089602000822303</v>
      </c>
      <c r="T17" s="67">
        <v>36.1286216198516</v>
      </c>
      <c r="U17" s="69">
        <v>-5.9813535487451803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7">
        <v>1483936.6665000001</v>
      </c>
      <c r="E18" s="67">
        <v>2031438</v>
      </c>
      <c r="F18" s="68">
        <v>73.0485826542577</v>
      </c>
      <c r="G18" s="67">
        <v>1135973.1801</v>
      </c>
      <c r="H18" s="68">
        <v>30.631311768238099</v>
      </c>
      <c r="I18" s="67">
        <v>200075.25200000001</v>
      </c>
      <c r="J18" s="68">
        <v>13.4827352485262</v>
      </c>
      <c r="K18" s="67">
        <v>170861.32250000001</v>
      </c>
      <c r="L18" s="68">
        <v>15.040964478136599</v>
      </c>
      <c r="M18" s="68">
        <v>0.17098035455039901</v>
      </c>
      <c r="N18" s="67">
        <v>22914243.1505</v>
      </c>
      <c r="O18" s="67">
        <v>433098552.6803</v>
      </c>
      <c r="P18" s="67">
        <v>76807</v>
      </c>
      <c r="Q18" s="67">
        <v>66628</v>
      </c>
      <c r="R18" s="68">
        <v>15.2773608693042</v>
      </c>
      <c r="S18" s="67">
        <v>19.320331044045499</v>
      </c>
      <c r="T18" s="67">
        <v>19.047618891456999</v>
      </c>
      <c r="U18" s="69">
        <v>1.41152939857347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7">
        <v>391659.76679999998</v>
      </c>
      <c r="E19" s="67">
        <v>868040</v>
      </c>
      <c r="F19" s="68">
        <v>45.120013686005301</v>
      </c>
      <c r="G19" s="67">
        <v>419091.48599999998</v>
      </c>
      <c r="H19" s="68">
        <v>-6.5455205167303099</v>
      </c>
      <c r="I19" s="67">
        <v>47424.024100000002</v>
      </c>
      <c r="J19" s="68">
        <v>12.1084747834763</v>
      </c>
      <c r="K19" s="67">
        <v>45388.441299999999</v>
      </c>
      <c r="L19" s="68">
        <v>10.8301988506634</v>
      </c>
      <c r="M19" s="68">
        <v>4.4848043724295003E-2</v>
      </c>
      <c r="N19" s="67">
        <v>8106215.9737999998</v>
      </c>
      <c r="O19" s="67">
        <v>138503498.98069999</v>
      </c>
      <c r="P19" s="67">
        <v>8550</v>
      </c>
      <c r="Q19" s="67">
        <v>7756</v>
      </c>
      <c r="R19" s="68">
        <v>10.237235688499201</v>
      </c>
      <c r="S19" s="67">
        <v>45.808159859649102</v>
      </c>
      <c r="T19" s="67">
        <v>46.900583187209897</v>
      </c>
      <c r="U19" s="69">
        <v>-2.3847788929043001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7">
        <v>742107.98979999998</v>
      </c>
      <c r="E20" s="67">
        <v>1076327</v>
      </c>
      <c r="F20" s="68">
        <v>68.948190447698494</v>
      </c>
      <c r="G20" s="67">
        <v>533962.10129999998</v>
      </c>
      <c r="H20" s="68">
        <v>38.981397367573798</v>
      </c>
      <c r="I20" s="67">
        <v>48189.174200000001</v>
      </c>
      <c r="J20" s="68">
        <v>6.4935528066457202</v>
      </c>
      <c r="K20" s="67">
        <v>41484.963799999998</v>
      </c>
      <c r="L20" s="68">
        <v>7.7692712083871598</v>
      </c>
      <c r="M20" s="68">
        <v>0.161605791252974</v>
      </c>
      <c r="N20" s="67">
        <v>11511434.9011</v>
      </c>
      <c r="O20" s="67">
        <v>195069780.99630001</v>
      </c>
      <c r="P20" s="67">
        <v>32485</v>
      </c>
      <c r="Q20" s="67">
        <v>30105</v>
      </c>
      <c r="R20" s="68">
        <v>7.9056635110446702</v>
      </c>
      <c r="S20" s="67">
        <v>22.844635671848501</v>
      </c>
      <c r="T20" s="67">
        <v>21.8959798671317</v>
      </c>
      <c r="U20" s="69">
        <v>4.1526414268267997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7">
        <v>271565.8027</v>
      </c>
      <c r="E21" s="67">
        <v>388282</v>
      </c>
      <c r="F21" s="68">
        <v>69.940353325675702</v>
      </c>
      <c r="G21" s="67">
        <v>220966.75289999999</v>
      </c>
      <c r="H21" s="68">
        <v>22.898942549469801</v>
      </c>
      <c r="I21" s="67">
        <v>28982.002</v>
      </c>
      <c r="J21" s="68">
        <v>10.6721839465246</v>
      </c>
      <c r="K21" s="67">
        <v>30964.469300000001</v>
      </c>
      <c r="L21" s="68">
        <v>14.0131802154024</v>
      </c>
      <c r="M21" s="68">
        <v>-6.4023939205701E-2</v>
      </c>
      <c r="N21" s="67">
        <v>4046841.9462000001</v>
      </c>
      <c r="O21" s="67">
        <v>79161419.103799999</v>
      </c>
      <c r="P21" s="67">
        <v>25841</v>
      </c>
      <c r="Q21" s="67">
        <v>23490</v>
      </c>
      <c r="R21" s="68">
        <v>10.0085142613878</v>
      </c>
      <c r="S21" s="67">
        <v>10.509105789249601</v>
      </c>
      <c r="T21" s="67">
        <v>10.4878622690507</v>
      </c>
      <c r="U21" s="69">
        <v>0.20214393712463999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7">
        <v>1107462.2498999999</v>
      </c>
      <c r="E22" s="67">
        <v>1321364</v>
      </c>
      <c r="F22" s="68">
        <v>83.812049510959895</v>
      </c>
      <c r="G22" s="67">
        <v>1137609.3141999999</v>
      </c>
      <c r="H22" s="68">
        <v>-2.6500366974579701</v>
      </c>
      <c r="I22" s="67">
        <v>135851.90539999999</v>
      </c>
      <c r="J22" s="68">
        <v>12.2669558634858</v>
      </c>
      <c r="K22" s="67">
        <v>88876.3701</v>
      </c>
      <c r="L22" s="68">
        <v>7.81255647177084</v>
      </c>
      <c r="M22" s="68">
        <v>0.52854921107989805</v>
      </c>
      <c r="N22" s="67">
        <v>18975952.675000001</v>
      </c>
      <c r="O22" s="67">
        <v>234943661.02869999</v>
      </c>
      <c r="P22" s="67">
        <v>67964</v>
      </c>
      <c r="Q22" s="67">
        <v>60478</v>
      </c>
      <c r="R22" s="68">
        <v>12.3780548298555</v>
      </c>
      <c r="S22" s="67">
        <v>16.294836235359899</v>
      </c>
      <c r="T22" s="67">
        <v>16.3464968947386</v>
      </c>
      <c r="U22" s="69">
        <v>-0.31703699646015998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7">
        <v>2487549.8867000001</v>
      </c>
      <c r="E23" s="67">
        <v>2846599</v>
      </c>
      <c r="F23" s="68">
        <v>87.386733667088393</v>
      </c>
      <c r="G23" s="67">
        <v>2150115.8672000002</v>
      </c>
      <c r="H23" s="68">
        <v>15.693759794416399</v>
      </c>
      <c r="I23" s="67">
        <v>185168.5</v>
      </c>
      <c r="J23" s="68">
        <v>7.4438105137117798</v>
      </c>
      <c r="K23" s="67">
        <v>239700.14230000001</v>
      </c>
      <c r="L23" s="68">
        <v>11.1482430299047</v>
      </c>
      <c r="M23" s="68">
        <v>-0.22749941563134399</v>
      </c>
      <c r="N23" s="67">
        <v>37939236.469400004</v>
      </c>
      <c r="O23" s="67">
        <v>477250512.3506</v>
      </c>
      <c r="P23" s="67">
        <v>82659</v>
      </c>
      <c r="Q23" s="67">
        <v>75960</v>
      </c>
      <c r="R23" s="68">
        <v>8.8191153238546605</v>
      </c>
      <c r="S23" s="67">
        <v>30.094120261556501</v>
      </c>
      <c r="T23" s="67">
        <v>29.247102764613</v>
      </c>
      <c r="U23" s="69">
        <v>2.8145614145949298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7">
        <v>225891.11240000001</v>
      </c>
      <c r="E24" s="67">
        <v>298677</v>
      </c>
      <c r="F24" s="68">
        <v>75.6305682727495</v>
      </c>
      <c r="G24" s="67">
        <v>171916.4074</v>
      </c>
      <c r="H24" s="68">
        <v>31.3959009592472</v>
      </c>
      <c r="I24" s="67">
        <v>40133.6708</v>
      </c>
      <c r="J24" s="68">
        <v>17.766821533435401</v>
      </c>
      <c r="K24" s="67">
        <v>28689.577799999999</v>
      </c>
      <c r="L24" s="68">
        <v>16.6880975666549</v>
      </c>
      <c r="M24" s="68">
        <v>0.39889374043001802</v>
      </c>
      <c r="N24" s="67">
        <v>3634194.9081000001</v>
      </c>
      <c r="O24" s="67">
        <v>53588098.793499999</v>
      </c>
      <c r="P24" s="67">
        <v>25092</v>
      </c>
      <c r="Q24" s="67">
        <v>22616</v>
      </c>
      <c r="R24" s="68">
        <v>10.9480014149275</v>
      </c>
      <c r="S24" s="67">
        <v>9.0025152399171091</v>
      </c>
      <c r="T24" s="67">
        <v>8.8509950919702902</v>
      </c>
      <c r="U24" s="69">
        <v>1.68308682527944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7">
        <v>195427.31580000001</v>
      </c>
      <c r="E25" s="67">
        <v>233508</v>
      </c>
      <c r="F25" s="68">
        <v>83.691914538259894</v>
      </c>
      <c r="G25" s="67">
        <v>127037.2215</v>
      </c>
      <c r="H25" s="68">
        <v>53.834689937704603</v>
      </c>
      <c r="I25" s="67">
        <v>8851.0506000000005</v>
      </c>
      <c r="J25" s="68">
        <v>4.5290754589589497</v>
      </c>
      <c r="K25" s="67">
        <v>13914.188700000001</v>
      </c>
      <c r="L25" s="68">
        <v>10.952844005644399</v>
      </c>
      <c r="M25" s="68">
        <v>-0.36388309869622498</v>
      </c>
      <c r="N25" s="67">
        <v>2947367.7831999999</v>
      </c>
      <c r="O25" s="67">
        <v>53075383.609200001</v>
      </c>
      <c r="P25" s="67">
        <v>16448</v>
      </c>
      <c r="Q25" s="67">
        <v>15030</v>
      </c>
      <c r="R25" s="68">
        <v>9.4344644045242898</v>
      </c>
      <c r="S25" s="67">
        <v>11.8815245500973</v>
      </c>
      <c r="T25" s="67">
        <v>11.792134723885599</v>
      </c>
      <c r="U25" s="69">
        <v>0.75234306704338605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7">
        <v>572788.68740000005</v>
      </c>
      <c r="E26" s="67">
        <v>615012</v>
      </c>
      <c r="F26" s="68">
        <v>93.134554675355901</v>
      </c>
      <c r="G26" s="67">
        <v>381313.81150000001</v>
      </c>
      <c r="H26" s="68">
        <v>50.214513643442999</v>
      </c>
      <c r="I26" s="67">
        <v>108046.87</v>
      </c>
      <c r="J26" s="68">
        <v>18.863303758746699</v>
      </c>
      <c r="K26" s="67">
        <v>85489.1391</v>
      </c>
      <c r="L26" s="68">
        <v>22.4196282751222</v>
      </c>
      <c r="M26" s="68">
        <v>0.26386662841011099</v>
      </c>
      <c r="N26" s="67">
        <v>8037274.2089</v>
      </c>
      <c r="O26" s="67">
        <v>110613381.61929999</v>
      </c>
      <c r="P26" s="67">
        <v>39037</v>
      </c>
      <c r="Q26" s="67">
        <v>35511</v>
      </c>
      <c r="R26" s="68">
        <v>9.9293176762130102</v>
      </c>
      <c r="S26" s="67">
        <v>14.6729689115455</v>
      </c>
      <c r="T26" s="67">
        <v>13.890975086592899</v>
      </c>
      <c r="U26" s="69">
        <v>5.3294860070020302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7">
        <v>198227.83069999999</v>
      </c>
      <c r="E27" s="67">
        <v>269953</v>
      </c>
      <c r="F27" s="68">
        <v>73.430497419921295</v>
      </c>
      <c r="G27" s="67">
        <v>159309.7518</v>
      </c>
      <c r="H27" s="68">
        <v>24.429188081881101</v>
      </c>
      <c r="I27" s="67">
        <v>63121.660100000001</v>
      </c>
      <c r="J27" s="68">
        <v>31.842985859805399</v>
      </c>
      <c r="K27" s="67">
        <v>44121.877</v>
      </c>
      <c r="L27" s="68">
        <v>27.695653594006799</v>
      </c>
      <c r="M27" s="68">
        <v>0.43062046295084</v>
      </c>
      <c r="N27" s="67">
        <v>3045183.3528999998</v>
      </c>
      <c r="O27" s="67">
        <v>46355165.607100002</v>
      </c>
      <c r="P27" s="67">
        <v>30017</v>
      </c>
      <c r="Q27" s="67">
        <v>26732</v>
      </c>
      <c r="R27" s="68">
        <v>12.2886428250786</v>
      </c>
      <c r="S27" s="67">
        <v>6.6038521737681997</v>
      </c>
      <c r="T27" s="67">
        <v>6.58628092548257</v>
      </c>
      <c r="U27" s="69">
        <v>0.26607573615028801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7">
        <v>707919.39020000002</v>
      </c>
      <c r="E28" s="67">
        <v>1009066</v>
      </c>
      <c r="F28" s="68">
        <v>70.155905580011606</v>
      </c>
      <c r="G28" s="67">
        <v>445962.29139999999</v>
      </c>
      <c r="H28" s="68">
        <v>58.739741868677598</v>
      </c>
      <c r="I28" s="67">
        <v>39457.518600000003</v>
      </c>
      <c r="J28" s="68">
        <v>5.5737304481591501</v>
      </c>
      <c r="K28" s="67">
        <v>21921.845099999999</v>
      </c>
      <c r="L28" s="68">
        <v>4.9156275144208301</v>
      </c>
      <c r="M28" s="68">
        <v>0.79991777243239504</v>
      </c>
      <c r="N28" s="67">
        <v>10054548.8201</v>
      </c>
      <c r="O28" s="67">
        <v>158004604.86950001</v>
      </c>
      <c r="P28" s="67">
        <v>41527</v>
      </c>
      <c r="Q28" s="67">
        <v>39152</v>
      </c>
      <c r="R28" s="68">
        <v>6.0661013485901103</v>
      </c>
      <c r="S28" s="67">
        <v>17.0472076046909</v>
      </c>
      <c r="T28" s="67">
        <v>16.716786853800599</v>
      </c>
      <c r="U28" s="69">
        <v>1.9382690617284899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7">
        <v>549667.39540000004</v>
      </c>
      <c r="E29" s="67">
        <v>748786</v>
      </c>
      <c r="F29" s="68">
        <v>73.407808826553904</v>
      </c>
      <c r="G29" s="67">
        <v>402796.93320000003</v>
      </c>
      <c r="H29" s="68">
        <v>36.4626565135923</v>
      </c>
      <c r="I29" s="67">
        <v>74142.665999999997</v>
      </c>
      <c r="J29" s="68">
        <v>13.488641789649099</v>
      </c>
      <c r="K29" s="67">
        <v>62384.624300000003</v>
      </c>
      <c r="L29" s="68">
        <v>15.487859801808399</v>
      </c>
      <c r="M29" s="68">
        <v>0.18847659710920101</v>
      </c>
      <c r="N29" s="67">
        <v>7187531.6058999998</v>
      </c>
      <c r="O29" s="67">
        <v>115417672.9823</v>
      </c>
      <c r="P29" s="67">
        <v>95618</v>
      </c>
      <c r="Q29" s="67">
        <v>89728</v>
      </c>
      <c r="R29" s="68">
        <v>6.5642831669044304</v>
      </c>
      <c r="S29" s="67">
        <v>5.7485765797234798</v>
      </c>
      <c r="T29" s="67">
        <v>5.97861167082739</v>
      </c>
      <c r="U29" s="69">
        <v>-4.0016008817781596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7">
        <v>1081285.9118999999</v>
      </c>
      <c r="E30" s="67">
        <v>1502428</v>
      </c>
      <c r="F30" s="68">
        <v>71.969233261094701</v>
      </c>
      <c r="G30" s="67">
        <v>1034108.3339</v>
      </c>
      <c r="H30" s="68">
        <v>4.5621504491774498</v>
      </c>
      <c r="I30" s="67">
        <v>98651.170700000002</v>
      </c>
      <c r="J30" s="68">
        <v>9.1235046729364502</v>
      </c>
      <c r="K30" s="67">
        <v>135752.5539</v>
      </c>
      <c r="L30" s="68">
        <v>13.127498294886299</v>
      </c>
      <c r="M30" s="68">
        <v>-0.27330154854640998</v>
      </c>
      <c r="N30" s="67">
        <v>17062465.172699999</v>
      </c>
      <c r="O30" s="67">
        <v>206578222.30899999</v>
      </c>
      <c r="P30" s="67">
        <v>64230</v>
      </c>
      <c r="Q30" s="67">
        <v>57206</v>
      </c>
      <c r="R30" s="68">
        <v>12.2784323322728</v>
      </c>
      <c r="S30" s="67">
        <v>16.834593054647399</v>
      </c>
      <c r="T30" s="67">
        <v>16.587095785407101</v>
      </c>
      <c r="U30" s="69">
        <v>1.4701707872404901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7">
        <v>722496.92909999995</v>
      </c>
      <c r="E31" s="67">
        <v>1435186</v>
      </c>
      <c r="F31" s="68">
        <v>50.341692930393698</v>
      </c>
      <c r="G31" s="67">
        <v>544691.91139999998</v>
      </c>
      <c r="H31" s="68">
        <v>32.643227112184398</v>
      </c>
      <c r="I31" s="67">
        <v>22212.1839</v>
      </c>
      <c r="J31" s="68">
        <v>3.0743637800190098</v>
      </c>
      <c r="K31" s="67">
        <v>4313.5901999999996</v>
      </c>
      <c r="L31" s="68">
        <v>0.79193211973957001</v>
      </c>
      <c r="M31" s="68">
        <v>4.1493495835557104</v>
      </c>
      <c r="N31" s="67">
        <v>12600841.018999999</v>
      </c>
      <c r="O31" s="67">
        <v>182514586.89210001</v>
      </c>
      <c r="P31" s="67">
        <v>33621</v>
      </c>
      <c r="Q31" s="67">
        <v>32420</v>
      </c>
      <c r="R31" s="68">
        <v>3.7045033929673101</v>
      </c>
      <c r="S31" s="67">
        <v>21.4894538859641</v>
      </c>
      <c r="T31" s="67">
        <v>21.134474006785901</v>
      </c>
      <c r="U31" s="69">
        <v>1.65187948033454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7">
        <v>108280.6185</v>
      </c>
      <c r="E32" s="67">
        <v>174904</v>
      </c>
      <c r="F32" s="68">
        <v>61.908600432237101</v>
      </c>
      <c r="G32" s="67">
        <v>98269.916400000002</v>
      </c>
      <c r="H32" s="68">
        <v>10.186944760645</v>
      </c>
      <c r="I32" s="67">
        <v>29461.577099999999</v>
      </c>
      <c r="J32" s="68">
        <v>27.208541572931601</v>
      </c>
      <c r="K32" s="67">
        <v>23098.953099999999</v>
      </c>
      <c r="L32" s="68">
        <v>23.505619976288099</v>
      </c>
      <c r="M32" s="68">
        <v>0.27545075192174001</v>
      </c>
      <c r="N32" s="67">
        <v>2400451.2762000002</v>
      </c>
      <c r="O32" s="67">
        <v>27740363.2302</v>
      </c>
      <c r="P32" s="67">
        <v>23423</v>
      </c>
      <c r="Q32" s="67">
        <v>22057</v>
      </c>
      <c r="R32" s="68">
        <v>6.1930452917441201</v>
      </c>
      <c r="S32" s="67">
        <v>4.6228330487128</v>
      </c>
      <c r="T32" s="67">
        <v>4.5633122682141698</v>
      </c>
      <c r="U32" s="69">
        <v>1.2875390452442199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70"/>
      <c r="E33" s="70"/>
      <c r="F33" s="70"/>
      <c r="G33" s="67">
        <v>131.45330000000001</v>
      </c>
      <c r="H33" s="70"/>
      <c r="I33" s="70"/>
      <c r="J33" s="70"/>
      <c r="K33" s="67">
        <v>27.116499999999998</v>
      </c>
      <c r="L33" s="68">
        <v>20.628238317333999</v>
      </c>
      <c r="M33" s="70"/>
      <c r="N33" s="67">
        <v>13.805300000000001</v>
      </c>
      <c r="O33" s="67">
        <v>4827.0679</v>
      </c>
      <c r="P33" s="70"/>
      <c r="Q33" s="70"/>
      <c r="R33" s="70"/>
      <c r="S33" s="70"/>
      <c r="T33" s="70"/>
      <c r="U33" s="71"/>
      <c r="V33" s="35"/>
      <c r="W33" s="35"/>
    </row>
    <row r="34" spans="1:23" ht="12" thickBot="1" x14ac:dyDescent="0.2">
      <c r="A34" s="51"/>
      <c r="B34" s="40" t="s">
        <v>36</v>
      </c>
      <c r="C34" s="41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67">
        <v>3</v>
      </c>
      <c r="O34" s="67">
        <v>8</v>
      </c>
      <c r="P34" s="70"/>
      <c r="Q34" s="70"/>
      <c r="R34" s="70"/>
      <c r="S34" s="70"/>
      <c r="T34" s="70"/>
      <c r="U34" s="71"/>
      <c r="V34" s="35"/>
      <c r="W34" s="35"/>
    </row>
    <row r="35" spans="1:23" ht="12" thickBot="1" x14ac:dyDescent="0.2">
      <c r="A35" s="51"/>
      <c r="B35" s="40" t="s">
        <v>32</v>
      </c>
      <c r="C35" s="41"/>
      <c r="D35" s="67">
        <v>113075.73330000001</v>
      </c>
      <c r="E35" s="67">
        <v>110674</v>
      </c>
      <c r="F35" s="68">
        <v>102.170097132118</v>
      </c>
      <c r="G35" s="67">
        <v>38925.752800000002</v>
      </c>
      <c r="H35" s="68">
        <v>190.49080664151001</v>
      </c>
      <c r="I35" s="67">
        <v>12717.293600000001</v>
      </c>
      <c r="J35" s="68">
        <v>11.246704512859401</v>
      </c>
      <c r="K35" s="67">
        <v>5530.1972999999998</v>
      </c>
      <c r="L35" s="68">
        <v>14.207040075535801</v>
      </c>
      <c r="M35" s="68">
        <v>1.2996093828334101</v>
      </c>
      <c r="N35" s="67">
        <v>1487112.4232999999</v>
      </c>
      <c r="O35" s="67">
        <v>28823337.590599999</v>
      </c>
      <c r="P35" s="67">
        <v>9071</v>
      </c>
      <c r="Q35" s="67">
        <v>8607</v>
      </c>
      <c r="R35" s="68">
        <v>5.3909608458231597</v>
      </c>
      <c r="S35" s="67">
        <v>12.4656303935619</v>
      </c>
      <c r="T35" s="67">
        <v>12.897609445799899</v>
      </c>
      <c r="U35" s="69">
        <v>-3.4653606644805599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70"/>
      <c r="E36" s="67">
        <v>418714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5"/>
      <c r="W36" s="35"/>
    </row>
    <row r="37" spans="1:23" ht="12" thickBot="1" x14ac:dyDescent="0.2">
      <c r="A37" s="51"/>
      <c r="B37" s="40" t="s">
        <v>38</v>
      </c>
      <c r="C37" s="41"/>
      <c r="D37" s="70"/>
      <c r="E37" s="67">
        <v>817214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5"/>
      <c r="W37" s="35"/>
    </row>
    <row r="38" spans="1:23" ht="12" thickBot="1" x14ac:dyDescent="0.2">
      <c r="A38" s="51"/>
      <c r="B38" s="40" t="s">
        <v>39</v>
      </c>
      <c r="C38" s="41"/>
      <c r="D38" s="70"/>
      <c r="E38" s="67">
        <v>794302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7">
        <v>174596.1618</v>
      </c>
      <c r="E39" s="67">
        <v>333868</v>
      </c>
      <c r="F39" s="68">
        <v>52.294967412270701</v>
      </c>
      <c r="G39" s="67">
        <v>225064.95689999999</v>
      </c>
      <c r="H39" s="68">
        <v>-22.424101821601699</v>
      </c>
      <c r="I39" s="67">
        <v>8915.2724999999991</v>
      </c>
      <c r="J39" s="68">
        <v>5.1062247921649302</v>
      </c>
      <c r="K39" s="67">
        <v>10306.4373</v>
      </c>
      <c r="L39" s="68">
        <v>4.5793167634619003</v>
      </c>
      <c r="M39" s="68">
        <v>-0.13498018369548501</v>
      </c>
      <c r="N39" s="67">
        <v>3014983.4251000001</v>
      </c>
      <c r="O39" s="67">
        <v>48547255.982799999</v>
      </c>
      <c r="P39" s="67">
        <v>305</v>
      </c>
      <c r="Q39" s="67">
        <v>284</v>
      </c>
      <c r="R39" s="68">
        <v>7.3943661971830998</v>
      </c>
      <c r="S39" s="67">
        <v>572.44643213114796</v>
      </c>
      <c r="T39" s="67">
        <v>577.58065352112703</v>
      </c>
      <c r="U39" s="69">
        <v>-0.89689115029771904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7">
        <v>574138.62540000002</v>
      </c>
      <c r="E40" s="67">
        <v>324529</v>
      </c>
      <c r="F40" s="68">
        <v>176.914428417799</v>
      </c>
      <c r="G40" s="67">
        <v>372697.5098</v>
      </c>
      <c r="H40" s="68">
        <v>54.049493303054</v>
      </c>
      <c r="I40" s="67">
        <v>30347.389800000001</v>
      </c>
      <c r="J40" s="68">
        <v>5.2857251641721703</v>
      </c>
      <c r="K40" s="67">
        <v>56453.179300000003</v>
      </c>
      <c r="L40" s="68">
        <v>15.147184463425701</v>
      </c>
      <c r="M40" s="68">
        <v>-0.46243258260567099</v>
      </c>
      <c r="N40" s="67">
        <v>7681658.1956000002</v>
      </c>
      <c r="O40" s="67">
        <v>93735966.943499997</v>
      </c>
      <c r="P40" s="67">
        <v>2804</v>
      </c>
      <c r="Q40" s="67">
        <v>2416</v>
      </c>
      <c r="R40" s="68">
        <v>16.0596026490066</v>
      </c>
      <c r="S40" s="67">
        <v>204.75699907275299</v>
      </c>
      <c r="T40" s="67">
        <v>192.43381490066199</v>
      </c>
      <c r="U40" s="69">
        <v>6.0184434368040201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70"/>
      <c r="E41" s="67">
        <v>174533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5"/>
      <c r="W41" s="35"/>
    </row>
    <row r="42" spans="1:23" ht="12" thickBot="1" x14ac:dyDescent="0.2">
      <c r="A42" s="51"/>
      <c r="B42" s="40" t="s">
        <v>41</v>
      </c>
      <c r="C42" s="41"/>
      <c r="D42" s="70"/>
      <c r="E42" s="67">
        <v>106204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5"/>
      <c r="W42" s="35"/>
    </row>
    <row r="43" spans="1:23" ht="12" thickBot="1" x14ac:dyDescent="0.2">
      <c r="A43" s="51"/>
      <c r="B43" s="40" t="s">
        <v>71</v>
      </c>
      <c r="C43" s="41"/>
      <c r="D43" s="67">
        <v>170.9402</v>
      </c>
      <c r="E43" s="70"/>
      <c r="F43" s="70"/>
      <c r="G43" s="70"/>
      <c r="H43" s="70"/>
      <c r="I43" s="67">
        <v>170.9401</v>
      </c>
      <c r="J43" s="68">
        <v>99.999941500009896</v>
      </c>
      <c r="K43" s="70"/>
      <c r="L43" s="70"/>
      <c r="M43" s="70"/>
      <c r="N43" s="67">
        <v>170.9402</v>
      </c>
      <c r="O43" s="67">
        <v>170.9402</v>
      </c>
      <c r="P43" s="67">
        <v>1</v>
      </c>
      <c r="Q43" s="70"/>
      <c r="R43" s="70"/>
      <c r="S43" s="67">
        <v>170.9402</v>
      </c>
      <c r="T43" s="70"/>
      <c r="U43" s="71"/>
      <c r="V43" s="35"/>
      <c r="W43" s="35"/>
    </row>
    <row r="44" spans="1:23" ht="12" thickBot="1" x14ac:dyDescent="0.2">
      <c r="A44" s="52"/>
      <c r="B44" s="40" t="s">
        <v>35</v>
      </c>
      <c r="C44" s="41"/>
      <c r="D44" s="72">
        <v>9714.6358999999993</v>
      </c>
      <c r="E44" s="73"/>
      <c r="F44" s="73"/>
      <c r="G44" s="72">
        <v>19164.201000000001</v>
      </c>
      <c r="H44" s="74">
        <v>-49.308421989521001</v>
      </c>
      <c r="I44" s="72">
        <v>1336.8911000000001</v>
      </c>
      <c r="J44" s="74">
        <v>13.761618178608201</v>
      </c>
      <c r="K44" s="72">
        <v>1756.4622999999999</v>
      </c>
      <c r="L44" s="74">
        <v>9.1653301903898807</v>
      </c>
      <c r="M44" s="74">
        <v>-0.23887287532445201</v>
      </c>
      <c r="N44" s="72">
        <v>231753.63389999999</v>
      </c>
      <c r="O44" s="72">
        <v>6438226.2300000004</v>
      </c>
      <c r="P44" s="72">
        <v>27</v>
      </c>
      <c r="Q44" s="72">
        <v>26</v>
      </c>
      <c r="R44" s="74">
        <v>3.8461538461538498</v>
      </c>
      <c r="S44" s="72">
        <v>359.80132962963</v>
      </c>
      <c r="T44" s="72">
        <v>1285.2695653846199</v>
      </c>
      <c r="U44" s="75">
        <v>-257.216457956851</v>
      </c>
      <c r="V44" s="35"/>
      <c r="W44" s="3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  <mergeCell ref="B19:C19"/>
    <mergeCell ref="B20:C20"/>
    <mergeCell ref="B31:C31"/>
    <mergeCell ref="B32:C32"/>
    <mergeCell ref="B33:C33"/>
    <mergeCell ref="B34:C34"/>
    <mergeCell ref="B35:C35"/>
    <mergeCell ref="B36:C36"/>
    <mergeCell ref="B29:C29"/>
    <mergeCell ref="B30:C30"/>
    <mergeCell ref="B43:C4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6" workbookViewId="0">
      <selection activeCell="B32" sqref="B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55288</v>
      </c>
      <c r="D2" s="32">
        <v>622752.57930427406</v>
      </c>
      <c r="E2" s="32">
        <v>503744.21872478601</v>
      </c>
      <c r="F2" s="32">
        <v>119008.36057948699</v>
      </c>
      <c r="G2" s="32">
        <v>503744.21872478601</v>
      </c>
      <c r="H2" s="32">
        <v>0.19110055025776199</v>
      </c>
    </row>
    <row r="3" spans="1:8" ht="14.25" x14ac:dyDescent="0.2">
      <c r="A3" s="32">
        <v>2</v>
      </c>
      <c r="B3" s="33">
        <v>13</v>
      </c>
      <c r="C3" s="32">
        <v>8143.152</v>
      </c>
      <c r="D3" s="32">
        <v>74631.830862748699</v>
      </c>
      <c r="E3" s="32">
        <v>58067.211525951097</v>
      </c>
      <c r="F3" s="32">
        <v>16564.619336797499</v>
      </c>
      <c r="G3" s="32">
        <v>58067.211525951097</v>
      </c>
      <c r="H3" s="32">
        <v>0.22195113191394999</v>
      </c>
    </row>
    <row r="4" spans="1:8" ht="14.25" x14ac:dyDescent="0.2">
      <c r="A4" s="32">
        <v>3</v>
      </c>
      <c r="B4" s="33">
        <v>14</v>
      </c>
      <c r="C4" s="32">
        <v>103719</v>
      </c>
      <c r="D4" s="32">
        <v>114697.955752137</v>
      </c>
      <c r="E4" s="32">
        <v>81040.045871794893</v>
      </c>
      <c r="F4" s="32">
        <v>33657.909880341896</v>
      </c>
      <c r="G4" s="32">
        <v>81040.045871794893</v>
      </c>
      <c r="H4" s="32">
        <v>0.29344821064707499</v>
      </c>
    </row>
    <row r="5" spans="1:8" ht="14.25" x14ac:dyDescent="0.2">
      <c r="A5" s="32">
        <v>4</v>
      </c>
      <c r="B5" s="33">
        <v>15</v>
      </c>
      <c r="C5" s="32">
        <v>5384</v>
      </c>
      <c r="D5" s="32">
        <v>78815.901599999997</v>
      </c>
      <c r="E5" s="32">
        <v>72178.622282905999</v>
      </c>
      <c r="F5" s="32">
        <v>6637.2793170940204</v>
      </c>
      <c r="G5" s="32">
        <v>72178.622282905999</v>
      </c>
      <c r="H5" s="32">
        <v>8.4212439144311202E-2</v>
      </c>
    </row>
    <row r="6" spans="1:8" ht="14.25" x14ac:dyDescent="0.2">
      <c r="A6" s="32">
        <v>5</v>
      </c>
      <c r="B6" s="33">
        <v>16</v>
      </c>
      <c r="C6" s="32">
        <v>3942</v>
      </c>
      <c r="D6" s="32">
        <v>217175.81417435899</v>
      </c>
      <c r="E6" s="32">
        <v>181341.959839316</v>
      </c>
      <c r="F6" s="32">
        <v>35833.854335042699</v>
      </c>
      <c r="G6" s="32">
        <v>181341.959839316</v>
      </c>
      <c r="H6" s="32">
        <v>0.164999286275375</v>
      </c>
    </row>
    <row r="7" spans="1:8" ht="14.25" x14ac:dyDescent="0.2">
      <c r="A7" s="32">
        <v>6</v>
      </c>
      <c r="B7" s="33">
        <v>17</v>
      </c>
      <c r="C7" s="32">
        <v>26631</v>
      </c>
      <c r="D7" s="32">
        <v>463471.94300940202</v>
      </c>
      <c r="E7" s="32">
        <v>408435.664994872</v>
      </c>
      <c r="F7" s="32">
        <v>55036.278014529897</v>
      </c>
      <c r="G7" s="32">
        <v>408435.664994872</v>
      </c>
      <c r="H7" s="32">
        <v>0.11874780953766099</v>
      </c>
    </row>
    <row r="8" spans="1:8" ht="14.25" x14ac:dyDescent="0.2">
      <c r="A8" s="32">
        <v>7</v>
      </c>
      <c r="B8" s="33">
        <v>18</v>
      </c>
      <c r="C8" s="32">
        <v>44189</v>
      </c>
      <c r="D8" s="32">
        <v>152912.99001880299</v>
      </c>
      <c r="E8" s="32">
        <v>130310.592353846</v>
      </c>
      <c r="F8" s="32">
        <v>22602.397664957301</v>
      </c>
      <c r="G8" s="32">
        <v>130310.592353846</v>
      </c>
      <c r="H8" s="32">
        <v>0.14781214900171599</v>
      </c>
    </row>
    <row r="9" spans="1:8" ht="14.25" x14ac:dyDescent="0.2">
      <c r="A9" s="32">
        <v>8</v>
      </c>
      <c r="B9" s="33">
        <v>19</v>
      </c>
      <c r="C9" s="32">
        <v>28191</v>
      </c>
      <c r="D9" s="32">
        <v>201758.37567008499</v>
      </c>
      <c r="E9" s="32">
        <v>178430.58423076899</v>
      </c>
      <c r="F9" s="32">
        <v>23327.791439316199</v>
      </c>
      <c r="G9" s="32">
        <v>178430.58423076899</v>
      </c>
      <c r="H9" s="32">
        <v>0.115622418954551</v>
      </c>
    </row>
    <row r="10" spans="1:8" ht="14.25" x14ac:dyDescent="0.2">
      <c r="A10" s="32">
        <v>9</v>
      </c>
      <c r="B10" s="33">
        <v>21</v>
      </c>
      <c r="C10" s="32">
        <v>172135</v>
      </c>
      <c r="D10" s="32">
        <v>736375.7757</v>
      </c>
      <c r="E10" s="32">
        <v>697481.09889999998</v>
      </c>
      <c r="F10" s="32">
        <v>38894.676800000001</v>
      </c>
      <c r="G10" s="32">
        <v>697481.09889999998</v>
      </c>
      <c r="H10" s="32">
        <v>5.2819060707186699E-2</v>
      </c>
    </row>
    <row r="11" spans="1:8" ht="14.25" x14ac:dyDescent="0.2">
      <c r="A11" s="32">
        <v>10</v>
      </c>
      <c r="B11" s="33">
        <v>22</v>
      </c>
      <c r="C11" s="32">
        <v>41270</v>
      </c>
      <c r="D11" s="32">
        <v>497503.70516153798</v>
      </c>
      <c r="E11" s="32">
        <v>436871.45623846201</v>
      </c>
      <c r="F11" s="32">
        <v>60632.248923076899</v>
      </c>
      <c r="G11" s="32">
        <v>436871.45623846201</v>
      </c>
      <c r="H11" s="32">
        <v>0.12187295952577799</v>
      </c>
    </row>
    <row r="12" spans="1:8" ht="14.25" x14ac:dyDescent="0.2">
      <c r="A12" s="32">
        <v>11</v>
      </c>
      <c r="B12" s="33">
        <v>23</v>
      </c>
      <c r="C12" s="32">
        <v>217465.954</v>
      </c>
      <c r="D12" s="32">
        <v>1483936.94814615</v>
      </c>
      <c r="E12" s="32">
        <v>1283860.9953359</v>
      </c>
      <c r="F12" s="32">
        <v>200075.95281025601</v>
      </c>
      <c r="G12" s="32">
        <v>1283860.9953359</v>
      </c>
      <c r="H12" s="32">
        <v>0.134827799159665</v>
      </c>
    </row>
    <row r="13" spans="1:8" ht="14.25" x14ac:dyDescent="0.2">
      <c r="A13" s="32">
        <v>12</v>
      </c>
      <c r="B13" s="33">
        <v>24</v>
      </c>
      <c r="C13" s="32">
        <v>12736.028</v>
      </c>
      <c r="D13" s="32">
        <v>391659.77607094002</v>
      </c>
      <c r="E13" s="32">
        <v>344235.74215811997</v>
      </c>
      <c r="F13" s="32">
        <v>47424.033912820501</v>
      </c>
      <c r="G13" s="32">
        <v>344235.74215811997</v>
      </c>
      <c r="H13" s="32">
        <v>0.121084770023028</v>
      </c>
    </row>
    <row r="14" spans="1:8" ht="14.25" x14ac:dyDescent="0.2">
      <c r="A14" s="32">
        <v>13</v>
      </c>
      <c r="B14" s="33">
        <v>25</v>
      </c>
      <c r="C14" s="32">
        <v>71868</v>
      </c>
      <c r="D14" s="32">
        <v>742108.04209999996</v>
      </c>
      <c r="E14" s="32">
        <v>693918.81559999997</v>
      </c>
      <c r="F14" s="32">
        <v>48189.226499999997</v>
      </c>
      <c r="G14" s="32">
        <v>693918.81559999997</v>
      </c>
      <c r="H14" s="32">
        <v>6.4935593965044794E-2</v>
      </c>
    </row>
    <row r="15" spans="1:8" ht="14.25" x14ac:dyDescent="0.2">
      <c r="A15" s="32">
        <v>14</v>
      </c>
      <c r="B15" s="33">
        <v>26</v>
      </c>
      <c r="C15" s="32">
        <v>50257</v>
      </c>
      <c r="D15" s="32">
        <v>271565.696812079</v>
      </c>
      <c r="E15" s="32">
        <v>242583.800534059</v>
      </c>
      <c r="F15" s="32">
        <v>28981.896278019802</v>
      </c>
      <c r="G15" s="32">
        <v>242583.800534059</v>
      </c>
      <c r="H15" s="32">
        <v>0.10672149177248599</v>
      </c>
    </row>
    <row r="16" spans="1:8" ht="14.25" x14ac:dyDescent="0.2">
      <c r="A16" s="32">
        <v>15</v>
      </c>
      <c r="B16" s="33">
        <v>27</v>
      </c>
      <c r="C16" s="32">
        <v>167265.68400000001</v>
      </c>
      <c r="D16" s="32">
        <v>1107462.2230333299</v>
      </c>
      <c r="E16" s="32">
        <v>971610.34569999995</v>
      </c>
      <c r="F16" s="32">
        <v>135851.87733333299</v>
      </c>
      <c r="G16" s="32">
        <v>971610.34569999995</v>
      </c>
      <c r="H16" s="32">
        <v>0.122669536267554</v>
      </c>
    </row>
    <row r="17" spans="1:8" ht="14.25" x14ac:dyDescent="0.2">
      <c r="A17" s="32">
        <v>16</v>
      </c>
      <c r="B17" s="33">
        <v>29</v>
      </c>
      <c r="C17" s="32">
        <v>206918</v>
      </c>
      <c r="D17" s="32">
        <v>2487550.7519743601</v>
      </c>
      <c r="E17" s="32">
        <v>2302381.4204102601</v>
      </c>
      <c r="F17" s="32">
        <v>185169.33156410299</v>
      </c>
      <c r="G17" s="32">
        <v>2302381.4204102601</v>
      </c>
      <c r="H17" s="32">
        <v>7.4438413534732698E-2</v>
      </c>
    </row>
    <row r="18" spans="1:8" ht="14.25" x14ac:dyDescent="0.2">
      <c r="A18" s="32">
        <v>17</v>
      </c>
      <c r="B18" s="33">
        <v>31</v>
      </c>
      <c r="C18" s="32">
        <v>27756.562999999998</v>
      </c>
      <c r="D18" s="32">
        <v>225891.10743793999</v>
      </c>
      <c r="E18" s="32">
        <v>185757.42929879299</v>
      </c>
      <c r="F18" s="32">
        <v>40133.678139146301</v>
      </c>
      <c r="G18" s="32">
        <v>185757.42929879299</v>
      </c>
      <c r="H18" s="32">
        <v>0.177668251726874</v>
      </c>
    </row>
    <row r="19" spans="1:8" ht="14.25" x14ac:dyDescent="0.2">
      <c r="A19" s="32">
        <v>18</v>
      </c>
      <c r="B19" s="33">
        <v>32</v>
      </c>
      <c r="C19" s="32">
        <v>12687.215</v>
      </c>
      <c r="D19" s="32">
        <v>195427.316495379</v>
      </c>
      <c r="E19" s="32">
        <v>186576.273945205</v>
      </c>
      <c r="F19" s="32">
        <v>8851.0425501740392</v>
      </c>
      <c r="G19" s="32">
        <v>186576.273945205</v>
      </c>
      <c r="H19" s="32">
        <v>4.5290713237539401E-2</v>
      </c>
    </row>
    <row r="20" spans="1:8" ht="14.25" x14ac:dyDescent="0.2">
      <c r="A20" s="32">
        <v>19</v>
      </c>
      <c r="B20" s="33">
        <v>33</v>
      </c>
      <c r="C20" s="32">
        <v>57920.425000000003</v>
      </c>
      <c r="D20" s="32">
        <v>572788.68271742703</v>
      </c>
      <c r="E20" s="32">
        <v>464741.83582684398</v>
      </c>
      <c r="F20" s="32">
        <v>108046.846890582</v>
      </c>
      <c r="G20" s="32">
        <v>464741.83582684398</v>
      </c>
      <c r="H20" s="32">
        <v>0.1886329987841</v>
      </c>
    </row>
    <row r="21" spans="1:8" ht="14.25" x14ac:dyDescent="0.2">
      <c r="A21" s="32">
        <v>20</v>
      </c>
      <c r="B21" s="33">
        <v>34</v>
      </c>
      <c r="C21" s="32">
        <v>40541.019</v>
      </c>
      <c r="D21" s="32">
        <v>198227.877994985</v>
      </c>
      <c r="E21" s="32">
        <v>135106.17315927599</v>
      </c>
      <c r="F21" s="32">
        <v>63121.704835709701</v>
      </c>
      <c r="G21" s="32">
        <v>135106.17315927599</v>
      </c>
      <c r="H21" s="32">
        <v>0.31843000830239698</v>
      </c>
    </row>
    <row r="22" spans="1:8" ht="14.25" x14ac:dyDescent="0.2">
      <c r="A22" s="32">
        <v>21</v>
      </c>
      <c r="B22" s="33">
        <v>35</v>
      </c>
      <c r="C22" s="32">
        <v>31494.535</v>
      </c>
      <c r="D22" s="32">
        <v>707919.39022831898</v>
      </c>
      <c r="E22" s="32">
        <v>668461.85760973499</v>
      </c>
      <c r="F22" s="32">
        <v>39457.532618584097</v>
      </c>
      <c r="G22" s="32">
        <v>668461.85760973499</v>
      </c>
      <c r="H22" s="32">
        <v>5.5737324281876499E-2</v>
      </c>
    </row>
    <row r="23" spans="1:8" ht="14.25" x14ac:dyDescent="0.2">
      <c r="A23" s="32">
        <v>22</v>
      </c>
      <c r="B23" s="33">
        <v>36</v>
      </c>
      <c r="C23" s="32">
        <v>127273.732</v>
      </c>
      <c r="D23" s="32">
        <v>549667.394158407</v>
      </c>
      <c r="E23" s="32">
        <v>475524.74061496998</v>
      </c>
      <c r="F23" s="32">
        <v>74142.653543437104</v>
      </c>
      <c r="G23" s="32">
        <v>475524.74061496998</v>
      </c>
      <c r="H23" s="32">
        <v>0.134886395539172</v>
      </c>
    </row>
    <row r="24" spans="1:8" ht="14.25" x14ac:dyDescent="0.2">
      <c r="A24" s="32">
        <v>23</v>
      </c>
      <c r="B24" s="33">
        <v>37</v>
      </c>
      <c r="C24" s="32">
        <v>109614.541</v>
      </c>
      <c r="D24" s="32">
        <v>1081285.91672035</v>
      </c>
      <c r="E24" s="32">
        <v>982634.71075051895</v>
      </c>
      <c r="F24" s="32">
        <v>98651.205969834802</v>
      </c>
      <c r="G24" s="32">
        <v>982634.71075051895</v>
      </c>
      <c r="H24" s="32">
        <v>9.1235078941057104E-2</v>
      </c>
    </row>
    <row r="25" spans="1:8" ht="14.25" x14ac:dyDescent="0.2">
      <c r="A25" s="32">
        <v>24</v>
      </c>
      <c r="B25" s="33">
        <v>38</v>
      </c>
      <c r="C25" s="32">
        <v>155926.59599999999</v>
      </c>
      <c r="D25" s="32">
        <v>722496.83414513303</v>
      </c>
      <c r="E25" s="32">
        <v>700284.69321061904</v>
      </c>
      <c r="F25" s="32">
        <v>22212.1409345133</v>
      </c>
      <c r="G25" s="32">
        <v>700284.69321061904</v>
      </c>
      <c r="H25" s="32">
        <v>3.07435823726411E-2</v>
      </c>
    </row>
    <row r="26" spans="1:8" ht="14.25" x14ac:dyDescent="0.2">
      <c r="A26" s="32">
        <v>25</v>
      </c>
      <c r="B26" s="33">
        <v>39</v>
      </c>
      <c r="C26" s="32">
        <v>75072.512000000002</v>
      </c>
      <c r="D26" s="32">
        <v>108280.481755359</v>
      </c>
      <c r="E26" s="32">
        <v>78819.030577496495</v>
      </c>
      <c r="F26" s="32">
        <v>29461.4511778624</v>
      </c>
      <c r="G26" s="32">
        <v>78819.030577496495</v>
      </c>
      <c r="H26" s="32">
        <v>0.272084596413465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6966.8329999999996</v>
      </c>
      <c r="D28" s="32">
        <v>113075.7332</v>
      </c>
      <c r="E28" s="32">
        <v>100358.43769999999</v>
      </c>
      <c r="F28" s="32">
        <v>12717.2955</v>
      </c>
      <c r="G28" s="32">
        <v>100358.43769999999</v>
      </c>
      <c r="H28" s="32">
        <v>0.112467062030954</v>
      </c>
    </row>
    <row r="29" spans="1:8" ht="14.25" x14ac:dyDescent="0.2">
      <c r="A29" s="32">
        <v>27</v>
      </c>
      <c r="B29" s="33">
        <v>75</v>
      </c>
      <c r="C29" s="32">
        <v>311</v>
      </c>
      <c r="D29" s="32">
        <v>174596.162393162</v>
      </c>
      <c r="E29" s="32">
        <v>165680.89068376101</v>
      </c>
      <c r="F29" s="32">
        <v>8915.2717094017098</v>
      </c>
      <c r="G29" s="32">
        <v>165680.89068376101</v>
      </c>
      <c r="H29" s="32">
        <v>5.1062243220019697E-2</v>
      </c>
    </row>
    <row r="30" spans="1:8" ht="14.25" x14ac:dyDescent="0.2">
      <c r="A30" s="32">
        <v>28</v>
      </c>
      <c r="B30" s="33">
        <v>76</v>
      </c>
      <c r="C30" s="32">
        <v>3046</v>
      </c>
      <c r="D30" s="32">
        <v>574138.62034102599</v>
      </c>
      <c r="E30" s="32">
        <v>543791.24063931603</v>
      </c>
      <c r="F30" s="32">
        <v>30347.3797017094</v>
      </c>
      <c r="G30" s="32">
        <v>543791.24063931603</v>
      </c>
      <c r="H30" s="32">
        <v>5.2857234518875799E-2</v>
      </c>
    </row>
    <row r="31" spans="1:8" ht="14.25" x14ac:dyDescent="0.2">
      <c r="A31" s="32">
        <v>29</v>
      </c>
      <c r="B31" s="33">
        <v>99</v>
      </c>
      <c r="C31" s="32">
        <v>27</v>
      </c>
      <c r="D31" s="32">
        <v>9714.6358066712</v>
      </c>
      <c r="E31" s="32">
        <v>8377.7449512139792</v>
      </c>
      <c r="F31" s="32">
        <v>1336.8908554572299</v>
      </c>
      <c r="G31" s="32">
        <v>8377.7449512139792</v>
      </c>
      <c r="H31" s="32">
        <v>0.13761615793555099</v>
      </c>
    </row>
    <row r="32" spans="1:8" ht="14.25" x14ac:dyDescent="0.2">
      <c r="A32" s="32">
        <v>30</v>
      </c>
      <c r="B32" s="33">
        <v>9101</v>
      </c>
      <c r="C32" s="32">
        <v>1</v>
      </c>
      <c r="D32" s="32">
        <v>170.9402</v>
      </c>
      <c r="E32" s="32">
        <v>1E-4</v>
      </c>
      <c r="F32" s="32">
        <v>170.9401</v>
      </c>
      <c r="G32" s="32">
        <v>1E-4</v>
      </c>
      <c r="H32" s="32">
        <v>0.99999941500009903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3"/>
      <c r="D41" s="33"/>
      <c r="E41" s="33"/>
      <c r="F41" s="33"/>
      <c r="G41" s="33"/>
      <c r="H41" s="33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2014-06-14T10:21:57Z</dcterms:modified>
</cp:coreProperties>
</file>