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H39" i="2" l="1"/>
  <c r="F39" i="2"/>
  <c r="E39" i="2"/>
  <c r="G39" i="2" s="1"/>
  <c r="L39" i="2" s="1"/>
  <c r="K39" i="2" l="1"/>
  <c r="F37" i="2"/>
  <c r="F38" i="2"/>
  <c r="F33" i="2"/>
  <c r="F34" i="2"/>
  <c r="E37" i="2"/>
  <c r="K37" i="2" s="1"/>
  <c r="E38" i="2"/>
  <c r="E34" i="2"/>
  <c r="E33" i="2"/>
  <c r="F40" i="2"/>
  <c r="E13" i="2"/>
  <c r="F36" i="2"/>
  <c r="F35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4" i="2"/>
  <c r="E40" i="2"/>
  <c r="E36" i="2"/>
  <c r="E35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K32" i="2" s="1"/>
  <c r="E5" i="2"/>
  <c r="E4" i="2"/>
  <c r="I31" i="2"/>
  <c r="I35" i="2"/>
  <c r="I36" i="2"/>
  <c r="I40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1" i="2"/>
  <c r="J35" i="2"/>
  <c r="J36" i="2"/>
  <c r="J40" i="2"/>
  <c r="E3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40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5" i="2" l="1"/>
  <c r="L35" i="2" s="1"/>
  <c r="G36" i="2"/>
  <c r="L36" i="2" s="1"/>
  <c r="G31" i="2"/>
  <c r="L31" i="2" s="1"/>
  <c r="G40" i="2"/>
  <c r="L40" i="2" s="1"/>
  <c r="G37" i="2"/>
  <c r="L37" i="2" s="1"/>
  <c r="G33" i="2"/>
  <c r="L33" i="2" s="1"/>
  <c r="G30" i="2"/>
  <c r="L30" i="2" s="1"/>
  <c r="G38" i="2"/>
  <c r="L38" i="2" s="1"/>
  <c r="G34" i="2"/>
  <c r="L34" i="2" s="1"/>
  <c r="K38" i="2"/>
  <c r="K34" i="2"/>
  <c r="G29" i="2"/>
  <c r="L29" i="2" s="1"/>
  <c r="G32" i="2"/>
  <c r="L32" i="2" s="1"/>
  <c r="K33" i="2"/>
  <c r="I3" i="2"/>
  <c r="K3" i="2" s="1"/>
  <c r="K30" i="2"/>
  <c r="K5" i="2"/>
  <c r="K7" i="2"/>
  <c r="K40" i="2"/>
  <c r="G19" i="2"/>
  <c r="L19" i="2" s="1"/>
  <c r="G11" i="2"/>
  <c r="L11" i="2" s="1"/>
  <c r="G7" i="2"/>
  <c r="L7" i="2" s="1"/>
  <c r="G5" i="2"/>
  <c r="L5" i="2" s="1"/>
  <c r="K36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5" i="2"/>
  <c r="K31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<sst xmlns="http://schemas.openxmlformats.org/spreadsheetml/2006/main" count="116" uniqueCount="73">
  <si>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</si>
  <si>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</si>
  <si>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</si>
  <si>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</si>
  <si>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</si>
  <si>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</si>
  <si>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</si>
  <si>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</si>
  <si>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</si>
  <si>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</si>
  <si>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</si>
  <si>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</si>
  <si>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</si>
  <si>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</si>
  <si>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</si>
  <si>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</si>
  <si>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</si>
  <si>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</si>
  <si>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</si>
  <si>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</si>
  <si>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</si>
  <si>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</si>
  <si>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</si>
  <si>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</si>
  <si>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</si>
  <si>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</si>
  <si>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</si>
  <si>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</si>
  <si>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</si>
  <si>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</si>
  <si>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</si>
  <si>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</si>
  <si>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</si>
  <si>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</si>
  <si>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</si>
  <si>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</si>
  <si>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</si>
  <si>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</si>
  <si>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</si>
  <si>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</si>
  <si>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</si>
  <si>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</si>
  <si>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</si>
  <si>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</si>
  <si>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</si>
  <si>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</si>
  <si>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</si>
  <si>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</si>
  <si>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</si>
  <si>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</si>
  <si>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</si>
  <si>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</si>
  <si>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</si>
  <si>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</si>
  <si>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</si>
  <si>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</si>
  <si>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</si>
  <si>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</si>
  <si>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</si>
  <si>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</si>
  <si>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</si>
  <si>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</si>
  <si>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</si>
  <si>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</si>
  <si>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</si>
  <si>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</si>
  <si>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</si>
  <si>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</si>
  <si>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</si>
  <si>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</si>
  <si>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</si>
  <si>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910-市场部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</si>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</sst>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%&quot;"/>
    <numFmt numFmtId="177" formatCode="0.00_ "/>
  </numFmts>
  <fonts count="3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3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420" Type="http://schemas.openxmlformats.org/officeDocument/2006/relationships/image" Target="cid:87b16533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N12" sqref="N12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2" x14ac:dyDescent="0.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2" x14ac:dyDescent="0.15">
      <c r="A2" s="11" t="s">
        <v>3</v>
      </c>
      <c r="B2" s="12"/>
      <c r="C2" s="37" t="s">
        <v>4</v>
      </c>
      <c r="D2" s="37"/>
      <c r="E2" s="13"/>
      <c r="F2" s="24"/>
      <c r="G2" s="14"/>
      <c r="H2" s="24"/>
      <c r="I2" s="20"/>
      <c r="J2" s="21"/>
      <c r="K2" s="22"/>
      <c r="L2" s="22"/>
    </row>
    <row r="3" spans="1:12" x14ac:dyDescent="0.15">
      <c r="A3" s="38" t="s">
        <v>5</v>
      </c>
      <c r="B3" s="38"/>
      <c r="C3" s="38"/>
      <c r="D3" s="38"/>
      <c r="E3" s="15">
        <f>RA!D7</f>
        <v>13694187.0449</v>
      </c>
      <c r="F3" s="25">
        <f>RA!I7</f>
        <v>1637735.9080000001</v>
      </c>
      <c r="G3" s="16">
        <f>E3-F3</f>
        <v>12056451.1369</v>
      </c>
      <c r="H3" s="27">
        <f>RA!J7</f>
        <v>11.959351092768401</v>
      </c>
      <c r="I3" s="20">
        <f>SUM(I4:I40)</f>
        <v>13694189.83494648</v>
      </c>
      <c r="J3" s="21">
        <f>SUM(J4:J40)</f>
        <v>12056450.929819781</v>
      </c>
      <c r="K3" s="22">
        <f>E3-I3</f>
        <v>-2.7900464795529842</v>
      </c>
      <c r="L3" s="22">
        <f>G3-J3</f>
        <v>0.20708021894097328</v>
      </c>
    </row>
    <row r="4" spans="1:12" x14ac:dyDescent="0.15">
      <c r="A4" s="39">
        <f>RA!A8</f>
        <v>41808</v>
      </c>
      <c r="B4" s="12">
        <v>12</v>
      </c>
      <c r="C4" s="36" t="s">
        <v>6</v>
      </c>
      <c r="D4" s="36"/>
      <c r="E4" s="15">
        <f>VLOOKUP(C4,RA!B8:D39,3,0)</f>
        <v>552126.14670000004</v>
      </c>
      <c r="F4" s="25">
        <f>VLOOKUP(C4,RA!B8:I43,8,0)</f>
        <v>124795.4053</v>
      </c>
      <c r="G4" s="16">
        <f t="shared" ref="G4:G40" si="0">E4-F4</f>
        <v>427330.74140000006</v>
      </c>
      <c r="H4" s="27">
        <f>RA!J8</f>
        <v>22.6026979605818</v>
      </c>
      <c r="I4" s="20">
        <f>VLOOKUP(B4,RMS!B:D,3,FALSE)</f>
        <v>552126.57279743603</v>
      </c>
      <c r="J4" s="21">
        <f>VLOOKUP(B4,RMS!B:E,4,FALSE)</f>
        <v>427330.74741367501</v>
      </c>
      <c r="K4" s="22">
        <f t="shared" ref="K4:K40" si="1">E4-I4</f>
        <v>-0.42609743599314243</v>
      </c>
      <c r="L4" s="22">
        <f t="shared" ref="L4:L40" si="2">G4-J4</f>
        <v>-6.0136749525554478E-3</v>
      </c>
    </row>
    <row r="5" spans="1:12" x14ac:dyDescent="0.15">
      <c r="A5" s="39"/>
      <c r="B5" s="12">
        <v>13</v>
      </c>
      <c r="C5" s="36" t="s">
        <v>7</v>
      </c>
      <c r="D5" s="36"/>
      <c r="E5" s="15">
        <f>VLOOKUP(C5,RA!B8:D40,3,0)</f>
        <v>65552.715899999996</v>
      </c>
      <c r="F5" s="25">
        <f>VLOOKUP(C5,RA!B9:I44,8,0)</f>
        <v>14837.7304</v>
      </c>
      <c r="G5" s="16">
        <f t="shared" si="0"/>
        <v>50714.985499999995</v>
      </c>
      <c r="H5" s="27">
        <f>RA!J9</f>
        <v>22.634806500824201</v>
      </c>
      <c r="I5" s="20">
        <f>VLOOKUP(B5,RMS!B:D,3,FALSE)</f>
        <v>65552.728901603507</v>
      </c>
      <c r="J5" s="21">
        <f>VLOOKUP(B5,RMS!B:E,4,FALSE)</f>
        <v>50714.986628008497</v>
      </c>
      <c r="K5" s="22">
        <f t="shared" si="1"/>
        <v>-1.3001603510929272E-2</v>
      </c>
      <c r="L5" s="22">
        <f t="shared" si="2"/>
        <v>-1.1280085018370301E-3</v>
      </c>
    </row>
    <row r="6" spans="1:12" x14ac:dyDescent="0.15">
      <c r="A6" s="39"/>
      <c r="B6" s="12">
        <v>14</v>
      </c>
      <c r="C6" s="36" t="s">
        <v>8</v>
      </c>
      <c r="D6" s="36"/>
      <c r="E6" s="15">
        <f>VLOOKUP(C6,RA!B10:D41,3,0)</f>
        <v>102440.3385</v>
      </c>
      <c r="F6" s="25">
        <f>VLOOKUP(C6,RA!B10:I45,8,0)</f>
        <v>30719.594799999999</v>
      </c>
      <c r="G6" s="16">
        <f t="shared" si="0"/>
        <v>71720.743699999992</v>
      </c>
      <c r="H6" s="27">
        <f>RA!J10</f>
        <v>29.987791186379201</v>
      </c>
      <c r="I6" s="20">
        <f>VLOOKUP(B6,RMS!B:D,3,FALSE)</f>
        <v>102442.232381197</v>
      </c>
      <c r="J6" s="21">
        <f>VLOOKUP(B6,RMS!B:E,4,FALSE)</f>
        <v>71720.743634187995</v>
      </c>
      <c r="K6" s="22">
        <f t="shared" si="1"/>
        <v>-1.8938811970001552</v>
      </c>
      <c r="L6" s="22">
        <f t="shared" si="2"/>
        <v>6.581199704669416E-5</v>
      </c>
    </row>
    <row r="7" spans="1:12" x14ac:dyDescent="0.15">
      <c r="A7" s="39"/>
      <c r="B7" s="12">
        <v>15</v>
      </c>
      <c r="C7" s="36" t="s">
        <v>9</v>
      </c>
      <c r="D7" s="36"/>
      <c r="E7" s="15">
        <f>VLOOKUP(C7,RA!B10:D42,3,0)</f>
        <v>63475.775900000001</v>
      </c>
      <c r="F7" s="25">
        <f>VLOOKUP(C7,RA!B11:I46,8,0)</f>
        <v>14522.593500000001</v>
      </c>
      <c r="G7" s="16">
        <f t="shared" si="0"/>
        <v>48953.182399999998</v>
      </c>
      <c r="H7" s="27">
        <f>RA!J11</f>
        <v>22.878953890818099</v>
      </c>
      <c r="I7" s="20">
        <f>VLOOKUP(B7,RMS!B:D,3,FALSE)</f>
        <v>63475.782076923097</v>
      </c>
      <c r="J7" s="21">
        <f>VLOOKUP(B7,RMS!B:E,4,FALSE)</f>
        <v>48953.182506837598</v>
      </c>
      <c r="K7" s="22">
        <f t="shared" si="1"/>
        <v>-6.1769230960635468E-3</v>
      </c>
      <c r="L7" s="22">
        <f t="shared" si="2"/>
        <v>-1.0683760046958923E-4</v>
      </c>
    </row>
    <row r="8" spans="1:12" x14ac:dyDescent="0.15">
      <c r="A8" s="39"/>
      <c r="B8" s="12">
        <v>16</v>
      </c>
      <c r="C8" s="36" t="s">
        <v>10</v>
      </c>
      <c r="D8" s="36"/>
      <c r="E8" s="15">
        <f>VLOOKUP(C8,RA!B12:D43,3,0)</f>
        <v>165215.3849</v>
      </c>
      <c r="F8" s="25">
        <f>VLOOKUP(C8,RA!B12:I47,8,0)</f>
        <v>36007.695200000002</v>
      </c>
      <c r="G8" s="16">
        <f t="shared" si="0"/>
        <v>129207.6897</v>
      </c>
      <c r="H8" s="27">
        <f>RA!J12</f>
        <v>21.794395976981399</v>
      </c>
      <c r="I8" s="20">
        <f>VLOOKUP(B8,RMS!B:D,3,FALSE)</f>
        <v>165215.38505213699</v>
      </c>
      <c r="J8" s="21">
        <f>VLOOKUP(B8,RMS!B:E,4,FALSE)</f>
        <v>129207.689860684</v>
      </c>
      <c r="K8" s="22">
        <f t="shared" si="1"/>
        <v>-1.5213698497973382E-4</v>
      </c>
      <c r="L8" s="22">
        <f t="shared" si="2"/>
        <v>-1.6068399418145418E-4</v>
      </c>
    </row>
    <row r="9" spans="1:12" x14ac:dyDescent="0.15">
      <c r="A9" s="39"/>
      <c r="B9" s="12">
        <v>17</v>
      </c>
      <c r="C9" s="36" t="s">
        <v>11</v>
      </c>
      <c r="D9" s="36"/>
      <c r="E9" s="15">
        <f>VLOOKUP(C9,RA!B12:D44,3,0)</f>
        <v>301971.43890000001</v>
      </c>
      <c r="F9" s="25">
        <f>VLOOKUP(C9,RA!B13:I48,8,0)</f>
        <v>69704.492499999993</v>
      </c>
      <c r="G9" s="16">
        <f t="shared" si="0"/>
        <v>232266.94640000002</v>
      </c>
      <c r="H9" s="27">
        <f>RA!J13</f>
        <v>23.0831408274619</v>
      </c>
      <c r="I9" s="20">
        <f>VLOOKUP(B9,RMS!B:D,3,FALSE)</f>
        <v>301971.57108205103</v>
      </c>
      <c r="J9" s="21">
        <f>VLOOKUP(B9,RMS!B:E,4,FALSE)</f>
        <v>232266.94622478599</v>
      </c>
      <c r="K9" s="22">
        <f t="shared" si="1"/>
        <v>-0.13218205102020875</v>
      </c>
      <c r="L9" s="22">
        <f t="shared" si="2"/>
        <v>1.7521402332931757E-4</v>
      </c>
    </row>
    <row r="10" spans="1:12" x14ac:dyDescent="0.15">
      <c r="A10" s="39"/>
      <c r="B10" s="12">
        <v>18</v>
      </c>
      <c r="C10" s="36" t="s">
        <v>12</v>
      </c>
      <c r="D10" s="36"/>
      <c r="E10" s="15">
        <f>VLOOKUP(C10,RA!B14:D45,3,0)</f>
        <v>151819.18729999999</v>
      </c>
      <c r="F10" s="25">
        <f>VLOOKUP(C10,RA!B14:I49,8,0)</f>
        <v>26316.110100000002</v>
      </c>
      <c r="G10" s="16">
        <f t="shared" si="0"/>
        <v>125503.07719999999</v>
      </c>
      <c r="H10" s="27">
        <f>RA!J14</f>
        <v>17.333849935580599</v>
      </c>
      <c r="I10" s="20">
        <f>VLOOKUP(B10,RMS!B:D,3,FALSE)</f>
        <v>151819.17776410299</v>
      </c>
      <c r="J10" s="21">
        <f>VLOOKUP(B10,RMS!B:E,4,FALSE)</f>
        <v>125503.075833333</v>
      </c>
      <c r="K10" s="22">
        <f t="shared" si="1"/>
        <v>9.5358969992958009E-3</v>
      </c>
      <c r="L10" s="22">
        <f t="shared" si="2"/>
        <v>1.3666669838130474E-3</v>
      </c>
    </row>
    <row r="11" spans="1:12" x14ac:dyDescent="0.15">
      <c r="A11" s="39"/>
      <c r="B11" s="12">
        <v>19</v>
      </c>
      <c r="C11" s="36" t="s">
        <v>13</v>
      </c>
      <c r="D11" s="36"/>
      <c r="E11" s="15">
        <f>VLOOKUP(C11,RA!B14:D46,3,0)</f>
        <v>133652.97279999999</v>
      </c>
      <c r="F11" s="25">
        <f>VLOOKUP(C11,RA!B15:I50,8,0)</f>
        <v>24718.189299999998</v>
      </c>
      <c r="G11" s="16">
        <f t="shared" si="0"/>
        <v>108934.78349999999</v>
      </c>
      <c r="H11" s="27">
        <f>RA!J15</f>
        <v>18.494305650042399</v>
      </c>
      <c r="I11" s="20">
        <f>VLOOKUP(B11,RMS!B:D,3,FALSE)</f>
        <v>133653.025152991</v>
      </c>
      <c r="J11" s="21">
        <f>VLOOKUP(B11,RMS!B:E,4,FALSE)</f>
        <v>108934.783433333</v>
      </c>
      <c r="K11" s="22">
        <f t="shared" si="1"/>
        <v>-5.2352991013322026E-2</v>
      </c>
      <c r="L11" s="22">
        <f t="shared" si="2"/>
        <v>6.6666994825936854E-5</v>
      </c>
    </row>
    <row r="12" spans="1:12" x14ac:dyDescent="0.15">
      <c r="A12" s="39"/>
      <c r="B12" s="12">
        <v>21</v>
      </c>
      <c r="C12" s="36" t="s">
        <v>14</v>
      </c>
      <c r="D12" s="36"/>
      <c r="E12" s="15">
        <f>VLOOKUP(C12,RA!B16:D47,3,0)</f>
        <v>684647.36549999996</v>
      </c>
      <c r="F12" s="25">
        <f>VLOOKUP(C12,RA!B16:I51,8,0)</f>
        <v>22675.285199999998</v>
      </c>
      <c r="G12" s="16">
        <f t="shared" si="0"/>
        <v>661972.08029999991</v>
      </c>
      <c r="H12" s="27">
        <f>RA!J16</f>
        <v>3.31196559610511</v>
      </c>
      <c r="I12" s="20">
        <f>VLOOKUP(B12,RMS!B:D,3,FALSE)</f>
        <v>684647.15260000003</v>
      </c>
      <c r="J12" s="21">
        <f>VLOOKUP(B12,RMS!B:E,4,FALSE)</f>
        <v>661972.08030000003</v>
      </c>
      <c r="K12" s="22">
        <f t="shared" si="1"/>
        <v>0.21289999992586672</v>
      </c>
      <c r="L12" s="22">
        <f t="shared" si="2"/>
        <v>0</v>
      </c>
    </row>
    <row r="13" spans="1:12" x14ac:dyDescent="0.15">
      <c r="A13" s="39"/>
      <c r="B13" s="12">
        <v>22</v>
      </c>
      <c r="C13" s="36" t="s">
        <v>15</v>
      </c>
      <c r="D13" s="36"/>
      <c r="E13" s="15">
        <f>VLOOKUP(C13,RA!B16:D48,3,0)</f>
        <v>505581.34049999999</v>
      </c>
      <c r="F13" s="25">
        <f>VLOOKUP(C13,RA!B17:I52,8,0)</f>
        <v>28620.2271</v>
      </c>
      <c r="G13" s="16">
        <f t="shared" si="0"/>
        <v>476961.11339999997</v>
      </c>
      <c r="H13" s="27">
        <f>RA!J17</f>
        <v>5.6608551003278196</v>
      </c>
      <c r="I13" s="20">
        <f>VLOOKUP(B13,RMS!B:D,3,FALSE)</f>
        <v>505581.40313931601</v>
      </c>
      <c r="J13" s="21">
        <f>VLOOKUP(B13,RMS!B:E,4,FALSE)</f>
        <v>476961.11363675201</v>
      </c>
      <c r="K13" s="22">
        <f t="shared" si="1"/>
        <v>-6.2639316020067781E-2</v>
      </c>
      <c r="L13" s="22">
        <f t="shared" si="2"/>
        <v>-2.3675203556194901E-4</v>
      </c>
    </row>
    <row r="14" spans="1:12" x14ac:dyDescent="0.15">
      <c r="A14" s="39"/>
      <c r="B14" s="12">
        <v>23</v>
      </c>
      <c r="C14" s="36" t="s">
        <v>16</v>
      </c>
      <c r="D14" s="36"/>
      <c r="E14" s="15">
        <f>VLOOKUP(C14,RA!B18:D49,3,0)</f>
        <v>1399122.5845000001</v>
      </c>
      <c r="F14" s="25">
        <f>VLOOKUP(C14,RA!B18:I53,8,0)</f>
        <v>189622.26809999999</v>
      </c>
      <c r="G14" s="16">
        <f t="shared" si="0"/>
        <v>1209500.3164000001</v>
      </c>
      <c r="H14" s="27">
        <f>RA!J18</f>
        <v>13.552941693651899</v>
      </c>
      <c r="I14" s="20">
        <f>VLOOKUP(B14,RMS!B:D,3,FALSE)</f>
        <v>1399122.8452307701</v>
      </c>
      <c r="J14" s="21">
        <f>VLOOKUP(B14,RMS!B:E,4,FALSE)</f>
        <v>1209500.1018692299</v>
      </c>
      <c r="K14" s="22">
        <f t="shared" si="1"/>
        <v>-0.2607307699508965</v>
      </c>
      <c r="L14" s="22">
        <f t="shared" si="2"/>
        <v>0.21453077020123601</v>
      </c>
    </row>
    <row r="15" spans="1:12" x14ac:dyDescent="0.15">
      <c r="A15" s="39"/>
      <c r="B15" s="12">
        <v>24</v>
      </c>
      <c r="C15" s="36" t="s">
        <v>17</v>
      </c>
      <c r="D15" s="36"/>
      <c r="E15" s="15">
        <f>VLOOKUP(C15,RA!B18:D50,3,0)</f>
        <v>773741.42790000001</v>
      </c>
      <c r="F15" s="25">
        <f>VLOOKUP(C15,RA!B19:I54,8,0)</f>
        <v>51309.644999999997</v>
      </c>
      <c r="G15" s="16">
        <f t="shared" si="0"/>
        <v>722431.78289999999</v>
      </c>
      <c r="H15" s="27">
        <f>RA!J19</f>
        <v>6.6313684584860297</v>
      </c>
      <c r="I15" s="20">
        <f>VLOOKUP(B15,RMS!B:D,3,FALSE)</f>
        <v>773741.42996752099</v>
      </c>
      <c r="J15" s="21">
        <f>VLOOKUP(B15,RMS!B:E,4,FALSE)</f>
        <v>722431.78290341899</v>
      </c>
      <c r="K15" s="22">
        <f t="shared" si="1"/>
        <v>-2.0675209816545248E-3</v>
      </c>
      <c r="L15" s="22">
        <f t="shared" si="2"/>
        <v>-3.4190015867352486E-6</v>
      </c>
    </row>
    <row r="16" spans="1:12" x14ac:dyDescent="0.15">
      <c r="A16" s="39"/>
      <c r="B16" s="12">
        <v>25</v>
      </c>
      <c r="C16" s="36" t="s">
        <v>18</v>
      </c>
      <c r="D16" s="36"/>
      <c r="E16" s="15">
        <f>VLOOKUP(C16,RA!B20:D51,3,0)</f>
        <v>715401.58559999999</v>
      </c>
      <c r="F16" s="25">
        <f>VLOOKUP(C16,RA!B20:I55,8,0)</f>
        <v>61263.960400000004</v>
      </c>
      <c r="G16" s="16">
        <f t="shared" si="0"/>
        <v>654137.62520000001</v>
      </c>
      <c r="H16" s="27">
        <f>RA!J20</f>
        <v>8.5635762672539393</v>
      </c>
      <c r="I16" s="20">
        <f>VLOOKUP(B16,RMS!B:D,3,FALSE)</f>
        <v>715401.647</v>
      </c>
      <c r="J16" s="21">
        <f>VLOOKUP(B16,RMS!B:E,4,FALSE)</f>
        <v>654137.62520000001</v>
      </c>
      <c r="K16" s="22">
        <f t="shared" si="1"/>
        <v>-6.1400000005960464E-2</v>
      </c>
      <c r="L16" s="22">
        <f t="shared" si="2"/>
        <v>0</v>
      </c>
    </row>
    <row r="17" spans="1:12" x14ac:dyDescent="0.15">
      <c r="A17" s="39"/>
      <c r="B17" s="12">
        <v>26</v>
      </c>
      <c r="C17" s="36" t="s">
        <v>19</v>
      </c>
      <c r="D17" s="36"/>
      <c r="E17" s="15">
        <f>VLOOKUP(C17,RA!B20:D52,3,0)</f>
        <v>271425.24060000002</v>
      </c>
      <c r="F17" s="25">
        <f>VLOOKUP(C17,RA!B21:I56,8,0)</f>
        <v>26064.8393</v>
      </c>
      <c r="G17" s="16">
        <f t="shared" si="0"/>
        <v>245360.40130000003</v>
      </c>
      <c r="H17" s="27">
        <f>RA!J21</f>
        <v>9.6029533739685693</v>
      </c>
      <c r="I17" s="20">
        <f>VLOOKUP(B17,RMS!B:D,3,FALSE)</f>
        <v>271425.04633055697</v>
      </c>
      <c r="J17" s="21">
        <f>VLOOKUP(B17,RMS!B:E,4,FALSE)</f>
        <v>245360.40132291801</v>
      </c>
      <c r="K17" s="22">
        <f t="shared" si="1"/>
        <v>0.19426944304723293</v>
      </c>
      <c r="L17" s="22">
        <f t="shared" si="2"/>
        <v>-2.2917985916137695E-5</v>
      </c>
    </row>
    <row r="18" spans="1:12" x14ac:dyDescent="0.15">
      <c r="A18" s="39"/>
      <c r="B18" s="12">
        <v>27</v>
      </c>
      <c r="C18" s="36" t="s">
        <v>20</v>
      </c>
      <c r="D18" s="36"/>
      <c r="E18" s="15">
        <f>VLOOKUP(C18,RA!B22:D53,3,0)</f>
        <v>990759.47400000005</v>
      </c>
      <c r="F18" s="25">
        <f>VLOOKUP(C18,RA!B22:I57,8,0)</f>
        <v>152279.33619999999</v>
      </c>
      <c r="G18" s="16">
        <f t="shared" si="0"/>
        <v>838480.13780000003</v>
      </c>
      <c r="H18" s="27">
        <f>RA!J22</f>
        <v>15.369960136258101</v>
      </c>
      <c r="I18" s="20">
        <f>VLOOKUP(B18,RMS!B:D,3,FALSE)</f>
        <v>990759.28326666704</v>
      </c>
      <c r="J18" s="21">
        <f>VLOOKUP(B18,RMS!B:E,4,FALSE)</f>
        <v>838480.13890000002</v>
      </c>
      <c r="K18" s="22">
        <f t="shared" si="1"/>
        <v>0.19073333300184458</v>
      </c>
      <c r="L18" s="22">
        <f t="shared" si="2"/>
        <v>-1.0999999940395355E-3</v>
      </c>
    </row>
    <row r="19" spans="1:12" x14ac:dyDescent="0.15">
      <c r="A19" s="39"/>
      <c r="B19" s="12">
        <v>29</v>
      </c>
      <c r="C19" s="36" t="s">
        <v>21</v>
      </c>
      <c r="D19" s="36"/>
      <c r="E19" s="15">
        <f>VLOOKUP(C19,RA!B22:D54,3,0)</f>
        <v>2358043.6362000001</v>
      </c>
      <c r="F19" s="25">
        <f>VLOOKUP(C19,RA!B23:I58,8,0)</f>
        <v>193841.3829</v>
      </c>
      <c r="G19" s="16">
        <f t="shared" si="0"/>
        <v>2164202.2533</v>
      </c>
      <c r="H19" s="27">
        <f>RA!J23</f>
        <v>8.2204323925224898</v>
      </c>
      <c r="I19" s="20">
        <f>VLOOKUP(B19,RMS!B:D,3,FALSE)</f>
        <v>2358044.20833675</v>
      </c>
      <c r="J19" s="21">
        <f>VLOOKUP(B19,RMS!B:E,4,FALSE)</f>
        <v>2164202.2875957298</v>
      </c>
      <c r="K19" s="22">
        <f t="shared" si="1"/>
        <v>-0.57213674997910857</v>
      </c>
      <c r="L19" s="22">
        <f t="shared" si="2"/>
        <v>-3.4295729827135801E-2</v>
      </c>
    </row>
    <row r="20" spans="1:12" x14ac:dyDescent="0.15">
      <c r="A20" s="39"/>
      <c r="B20" s="12">
        <v>31</v>
      </c>
      <c r="C20" s="36" t="s">
        <v>22</v>
      </c>
      <c r="D20" s="36"/>
      <c r="E20" s="15">
        <f>VLOOKUP(C20,RA!B24:D55,3,0)</f>
        <v>215185.86470000001</v>
      </c>
      <c r="F20" s="25">
        <f>VLOOKUP(C20,RA!B24:I59,8,0)</f>
        <v>43741.617100000003</v>
      </c>
      <c r="G20" s="16">
        <f t="shared" si="0"/>
        <v>171444.2476</v>
      </c>
      <c r="H20" s="27">
        <f>RA!J24</f>
        <v>20.327365443349201</v>
      </c>
      <c r="I20" s="20">
        <f>VLOOKUP(B20,RMS!B:D,3,FALSE)</f>
        <v>215185.86879801101</v>
      </c>
      <c r="J20" s="21">
        <f>VLOOKUP(B20,RMS!B:E,4,FALSE)</f>
        <v>171444.24029484601</v>
      </c>
      <c r="K20" s="22">
        <f t="shared" si="1"/>
        <v>-4.0980110061354935E-3</v>
      </c>
      <c r="L20" s="22">
        <f t="shared" si="2"/>
        <v>7.305153994821012E-3</v>
      </c>
    </row>
    <row r="21" spans="1:12" x14ac:dyDescent="0.15">
      <c r="A21" s="39"/>
      <c r="B21" s="12">
        <v>32</v>
      </c>
      <c r="C21" s="36" t="s">
        <v>23</v>
      </c>
      <c r="D21" s="36"/>
      <c r="E21" s="15">
        <f>VLOOKUP(C21,RA!B24:D56,3,0)</f>
        <v>173791.3273</v>
      </c>
      <c r="F21" s="25">
        <f>VLOOKUP(C21,RA!B25:I60,8,0)</f>
        <v>15955.696599999999</v>
      </c>
      <c r="G21" s="16">
        <f t="shared" si="0"/>
        <v>157835.63070000001</v>
      </c>
      <c r="H21" s="27">
        <f>RA!J25</f>
        <v>9.1809509990433202</v>
      </c>
      <c r="I21" s="20">
        <f>VLOOKUP(B21,RMS!B:D,3,FALSE)</f>
        <v>173791.335096664</v>
      </c>
      <c r="J21" s="21">
        <f>VLOOKUP(B21,RMS!B:E,4,FALSE)</f>
        <v>157835.621606309</v>
      </c>
      <c r="K21" s="22">
        <f t="shared" si="1"/>
        <v>-7.7966639946680516E-3</v>
      </c>
      <c r="L21" s="22">
        <f t="shared" si="2"/>
        <v>9.0936910128220916E-3</v>
      </c>
    </row>
    <row r="22" spans="1:12" x14ac:dyDescent="0.15">
      <c r="A22" s="39"/>
      <c r="B22" s="12">
        <v>33</v>
      </c>
      <c r="C22" s="36" t="s">
        <v>24</v>
      </c>
      <c r="D22" s="36"/>
      <c r="E22" s="15">
        <f>VLOOKUP(C22,RA!B26:D57,3,0)</f>
        <v>488777.06939999998</v>
      </c>
      <c r="F22" s="25">
        <f>VLOOKUP(C22,RA!B26:I61,8,0)</f>
        <v>105138.4868</v>
      </c>
      <c r="G22" s="16">
        <f t="shared" si="0"/>
        <v>383638.58259999997</v>
      </c>
      <c r="H22" s="27">
        <f>RA!J26</f>
        <v>21.510519494922899</v>
      </c>
      <c r="I22" s="20">
        <f>VLOOKUP(B22,RMS!B:D,3,FALSE)</f>
        <v>488777.065855261</v>
      </c>
      <c r="J22" s="21">
        <f>VLOOKUP(B22,RMS!B:E,4,FALSE)</f>
        <v>383638.62611659302</v>
      </c>
      <c r="K22" s="22">
        <f t="shared" si="1"/>
        <v>3.544738981872797E-3</v>
      </c>
      <c r="L22" s="22">
        <f t="shared" si="2"/>
        <v>-4.3516593053936958E-2</v>
      </c>
    </row>
    <row r="23" spans="1:12" x14ac:dyDescent="0.15">
      <c r="A23" s="39"/>
      <c r="B23" s="12">
        <v>34</v>
      </c>
      <c r="C23" s="36" t="s">
        <v>25</v>
      </c>
      <c r="D23" s="36"/>
      <c r="E23" s="15">
        <f>VLOOKUP(C23,RA!B26:D58,3,0)</f>
        <v>203344.47659999999</v>
      </c>
      <c r="F23" s="25">
        <f>VLOOKUP(C23,RA!B27:I62,8,0)</f>
        <v>65130.8776</v>
      </c>
      <c r="G23" s="16">
        <f t="shared" si="0"/>
        <v>138213.59899999999</v>
      </c>
      <c r="H23" s="27">
        <f>RA!J27</f>
        <v>32.0298238186815</v>
      </c>
      <c r="I23" s="20">
        <f>VLOOKUP(B23,RMS!B:D,3,FALSE)</f>
        <v>203344.51726772601</v>
      </c>
      <c r="J23" s="21">
        <f>VLOOKUP(B23,RMS!B:E,4,FALSE)</f>
        <v>138213.605928709</v>
      </c>
      <c r="K23" s="22">
        <f t="shared" si="1"/>
        <v>-4.0667726018000394E-2</v>
      </c>
      <c r="L23" s="22">
        <f t="shared" si="2"/>
        <v>-6.9287090154830366E-3</v>
      </c>
    </row>
    <row r="24" spans="1:12" x14ac:dyDescent="0.15">
      <c r="A24" s="39"/>
      <c r="B24" s="12">
        <v>35</v>
      </c>
      <c r="C24" s="36" t="s">
        <v>26</v>
      </c>
      <c r="D24" s="36"/>
      <c r="E24" s="15">
        <f>VLOOKUP(C24,RA!B28:D59,3,0)</f>
        <v>667354.83290000004</v>
      </c>
      <c r="F24" s="25">
        <f>VLOOKUP(C24,RA!B28:I63,8,0)</f>
        <v>43340.328800000003</v>
      </c>
      <c r="G24" s="16">
        <f t="shared" si="0"/>
        <v>624014.50410000002</v>
      </c>
      <c r="H24" s="27">
        <f>RA!J28</f>
        <v>6.4943455360417497</v>
      </c>
      <c r="I24" s="20">
        <f>VLOOKUP(B24,RMS!B:D,3,FALSE)</f>
        <v>667354.83299380494</v>
      </c>
      <c r="J24" s="21">
        <f>VLOOKUP(B24,RMS!B:E,4,FALSE)</f>
        <v>624014.47806283203</v>
      </c>
      <c r="K24" s="22">
        <f t="shared" si="1"/>
        <v>-9.3804905191063881E-5</v>
      </c>
      <c r="L24" s="22">
        <f t="shared" si="2"/>
        <v>2.6037167990580201E-2</v>
      </c>
    </row>
    <row r="25" spans="1:12" x14ac:dyDescent="0.15">
      <c r="A25" s="39"/>
      <c r="B25" s="12">
        <v>36</v>
      </c>
      <c r="C25" s="36" t="s">
        <v>27</v>
      </c>
      <c r="D25" s="36"/>
      <c r="E25" s="15">
        <f>VLOOKUP(C25,RA!B28:D60,3,0)</f>
        <v>485083.49119999999</v>
      </c>
      <c r="F25" s="25">
        <f>VLOOKUP(C25,RA!B29:I64,8,0)</f>
        <v>75035.024900000004</v>
      </c>
      <c r="G25" s="16">
        <f t="shared" si="0"/>
        <v>410048.46629999997</v>
      </c>
      <c r="H25" s="27">
        <f>RA!J29</f>
        <v>15.4684763058785</v>
      </c>
      <c r="I25" s="20">
        <f>VLOOKUP(B25,RMS!B:D,3,FALSE)</f>
        <v>485083.48926637199</v>
      </c>
      <c r="J25" s="21">
        <f>VLOOKUP(B25,RMS!B:E,4,FALSE)</f>
        <v>410048.45334885299</v>
      </c>
      <c r="K25" s="22">
        <f t="shared" si="1"/>
        <v>1.9336279947310686E-3</v>
      </c>
      <c r="L25" s="22">
        <f t="shared" si="2"/>
        <v>1.2951146985869855E-2</v>
      </c>
    </row>
    <row r="26" spans="1:12" x14ac:dyDescent="0.15">
      <c r="A26" s="39"/>
      <c r="B26" s="12">
        <v>37</v>
      </c>
      <c r="C26" s="36" t="s">
        <v>28</v>
      </c>
      <c r="D26" s="36"/>
      <c r="E26" s="15">
        <f>VLOOKUP(C26,RA!B30:D61,3,0)</f>
        <v>794711.10970000003</v>
      </c>
      <c r="F26" s="25">
        <f>VLOOKUP(C26,RA!B30:I65,8,0)</f>
        <v>110162.4458</v>
      </c>
      <c r="G26" s="16">
        <f t="shared" si="0"/>
        <v>684548.66390000004</v>
      </c>
      <c r="H26" s="27">
        <f>RA!J30</f>
        <v>13.8619486320741</v>
      </c>
      <c r="I26" s="20">
        <f>VLOOKUP(B26,RMS!B:D,3,FALSE)</f>
        <v>794711.09927876096</v>
      </c>
      <c r="J26" s="21">
        <f>VLOOKUP(B26,RMS!B:E,4,FALSE)</f>
        <v>684548.65794869303</v>
      </c>
      <c r="K26" s="22">
        <f t="shared" si="1"/>
        <v>1.0421239072456956E-2</v>
      </c>
      <c r="L26" s="22">
        <f t="shared" si="2"/>
        <v>5.9513070154935122E-3</v>
      </c>
    </row>
    <row r="27" spans="1:12" x14ac:dyDescent="0.15">
      <c r="A27" s="39"/>
      <c r="B27" s="12">
        <v>38</v>
      </c>
      <c r="C27" s="36" t="s">
        <v>29</v>
      </c>
      <c r="D27" s="36"/>
      <c r="E27" s="15">
        <f>VLOOKUP(C27,RA!B30:D62,3,0)</f>
        <v>577583.24750000006</v>
      </c>
      <c r="F27" s="25">
        <f>VLOOKUP(C27,RA!B31:I66,8,0)</f>
        <v>35935.5579</v>
      </c>
      <c r="G27" s="16">
        <f t="shared" si="0"/>
        <v>541647.68960000004</v>
      </c>
      <c r="H27" s="27">
        <f>RA!J31</f>
        <v>6.2217105595674296</v>
      </c>
      <c r="I27" s="20">
        <f>VLOOKUP(B27,RMS!B:D,3,FALSE)</f>
        <v>577583.17467256601</v>
      </c>
      <c r="J27" s="21">
        <f>VLOOKUP(B27,RMS!B:E,4,FALSE)</f>
        <v>541647.68050530995</v>
      </c>
      <c r="K27" s="22">
        <f t="shared" si="1"/>
        <v>7.282743405085057E-2</v>
      </c>
      <c r="L27" s="22">
        <f t="shared" si="2"/>
        <v>9.0946900891140103E-3</v>
      </c>
    </row>
    <row r="28" spans="1:12" x14ac:dyDescent="0.15">
      <c r="A28" s="39"/>
      <c r="B28" s="12">
        <v>39</v>
      </c>
      <c r="C28" s="36" t="s">
        <v>30</v>
      </c>
      <c r="D28" s="36"/>
      <c r="E28" s="15">
        <f>VLOOKUP(C28,RA!B32:D63,3,0)</f>
        <v>109244.8266</v>
      </c>
      <c r="F28" s="25">
        <f>VLOOKUP(C28,RA!B32:I67,8,0)</f>
        <v>31625.611499999999</v>
      </c>
      <c r="G28" s="16">
        <f t="shared" si="0"/>
        <v>77619.215100000001</v>
      </c>
      <c r="H28" s="27">
        <f>RA!J32</f>
        <v>28.949299005066099</v>
      </c>
      <c r="I28" s="20">
        <f>VLOOKUP(B28,RMS!B:D,3,FALSE)</f>
        <v>109244.78034120701</v>
      </c>
      <c r="J28" s="21">
        <f>VLOOKUP(B28,RMS!B:E,4,FALSE)</f>
        <v>77619.199336400401</v>
      </c>
      <c r="K28" s="22">
        <f t="shared" si="1"/>
        <v>4.6258792994194664E-2</v>
      </c>
      <c r="L28" s="22">
        <f t="shared" si="2"/>
        <v>1.5763599600177258E-2</v>
      </c>
    </row>
    <row r="29" spans="1:12" x14ac:dyDescent="0.15">
      <c r="A29" s="39"/>
      <c r="B29" s="12">
        <v>40</v>
      </c>
      <c r="C29" s="36" t="s">
        <v>31</v>
      </c>
      <c r="D29" s="36"/>
      <c r="E29" s="15">
        <f>VLOOKUP(C29,RA!B32:D64,3,0)</f>
        <v>0</v>
      </c>
      <c r="F29" s="25">
        <f>VLOOKUP(C29,RA!B33:I68,8,0)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</row>
    <row r="30" spans="1:12" x14ac:dyDescent="0.15">
      <c r="A30" s="39"/>
      <c r="B30" s="12">
        <v>41</v>
      </c>
      <c r="C30" s="36" t="s">
        <v>36</v>
      </c>
      <c r="D30" s="36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</row>
    <row r="31" spans="1:12" x14ac:dyDescent="0.15">
      <c r="A31" s="39"/>
      <c r="B31" s="12">
        <v>42</v>
      </c>
      <c r="C31" s="36" t="s">
        <v>32</v>
      </c>
      <c r="D31" s="36"/>
      <c r="E31" s="15">
        <f>VLOOKUP(C31,RA!B34:D66,3,0)</f>
        <v>108532.23239999999</v>
      </c>
      <c r="F31" s="25">
        <f>VLOOKUP(C31,RA!B35:I70,8,0)</f>
        <v>12774.8199</v>
      </c>
      <c r="G31" s="16">
        <f t="shared" si="0"/>
        <v>95757.412499999991</v>
      </c>
      <c r="H31" s="27">
        <f>RA!J35</f>
        <v>11.770530852915501</v>
      </c>
      <c r="I31" s="20">
        <f>VLOOKUP(B31,RMS!B:D,3,FALSE)</f>
        <v>108532.2323</v>
      </c>
      <c r="J31" s="21">
        <f>VLOOKUP(B31,RMS!B:E,4,FALSE)</f>
        <v>95757.4133</v>
      </c>
      <c r="K31" s="22">
        <f t="shared" si="1"/>
        <v>9.9999990197829902E-5</v>
      </c>
      <c r="L31" s="22">
        <f t="shared" si="2"/>
        <v>-8.0000000889413059E-4</v>
      </c>
    </row>
    <row r="32" spans="1:12" x14ac:dyDescent="0.15">
      <c r="A32" s="39"/>
      <c r="B32" s="12">
        <v>71</v>
      </c>
      <c r="C32" s="36" t="s">
        <v>37</v>
      </c>
      <c r="D32" s="36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</row>
    <row r="33" spans="1:12" x14ac:dyDescent="0.15">
      <c r="A33" s="39"/>
      <c r="B33" s="12">
        <v>72</v>
      </c>
      <c r="C33" s="36" t="s">
        <v>38</v>
      </c>
      <c r="D33" s="36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</row>
    <row r="34" spans="1:12" x14ac:dyDescent="0.15">
      <c r="A34" s="39"/>
      <c r="B34" s="12">
        <v>73</v>
      </c>
      <c r="C34" s="36" t="s">
        <v>39</v>
      </c>
      <c r="D34" s="36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</row>
    <row r="35" spans="1:12" x14ac:dyDescent="0.15">
      <c r="A35" s="39"/>
      <c r="B35" s="12">
        <v>75</v>
      </c>
      <c r="C35" s="36" t="s">
        <v>33</v>
      </c>
      <c r="D35" s="36"/>
      <c r="E35" s="15">
        <f>VLOOKUP(C35,RA!B8:D70,3,0)</f>
        <v>198980.34150000001</v>
      </c>
      <c r="F35" s="25">
        <f>VLOOKUP(C35,RA!B8:I74,8,0)</f>
        <v>9521.3276999999998</v>
      </c>
      <c r="G35" s="16">
        <f t="shared" si="0"/>
        <v>189459.01380000002</v>
      </c>
      <c r="H35" s="27">
        <f>RA!J39</f>
        <v>4.7850594828735904</v>
      </c>
      <c r="I35" s="20">
        <f>VLOOKUP(B35,RMS!B:D,3,FALSE)</f>
        <v>198980.34188034199</v>
      </c>
      <c r="J35" s="21">
        <f>VLOOKUP(B35,RMS!B:E,4,FALSE)</f>
        <v>189459.01282051299</v>
      </c>
      <c r="K35" s="22">
        <f t="shared" si="1"/>
        <v>-3.8034198223613203E-4</v>
      </c>
      <c r="L35" s="22">
        <f t="shared" si="2"/>
        <v>9.7948702750727534E-4</v>
      </c>
    </row>
    <row r="36" spans="1:12" x14ac:dyDescent="0.15">
      <c r="A36" s="39"/>
      <c r="B36" s="12">
        <v>76</v>
      </c>
      <c r="C36" s="36" t="s">
        <v>34</v>
      </c>
      <c r="D36" s="36"/>
      <c r="E36" s="15">
        <f>VLOOKUP(C36,RA!B8:D71,3,0)</f>
        <v>405967.44549999997</v>
      </c>
      <c r="F36" s="25">
        <f>VLOOKUP(C36,RA!B8:I75,8,0)</f>
        <v>18849.693899999998</v>
      </c>
      <c r="G36" s="16">
        <f t="shared" si="0"/>
        <v>387117.75159999996</v>
      </c>
      <c r="H36" s="27">
        <f>RA!J40</f>
        <v>4.6431540531000497</v>
      </c>
      <c r="I36" s="20">
        <f>VLOOKUP(B36,RMS!B:D,3,FALSE)</f>
        <v>405967.44228547002</v>
      </c>
      <c r="J36" s="21">
        <f>VLOOKUP(B36,RMS!B:E,4,FALSE)</f>
        <v>387117.75347692298</v>
      </c>
      <c r="K36" s="22">
        <f t="shared" si="1"/>
        <v>3.2145299483090639E-3</v>
      </c>
      <c r="L36" s="22">
        <f t="shared" si="2"/>
        <v>-1.8769230227917433E-3</v>
      </c>
    </row>
    <row r="37" spans="1:12" x14ac:dyDescent="0.15">
      <c r="A37" s="39"/>
      <c r="B37" s="12">
        <v>77</v>
      </c>
      <c r="C37" s="36" t="s">
        <v>40</v>
      </c>
      <c r="D37" s="36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 x14ac:dyDescent="0.15">
      <c r="A38" s="39"/>
      <c r="B38" s="12">
        <v>78</v>
      </c>
      <c r="C38" s="36" t="s">
        <v>41</v>
      </c>
      <c r="D38" s="36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 s="35" customFormat="1" x14ac:dyDescent="0.15">
      <c r="A39" s="39"/>
      <c r="B39" s="12">
        <v>9101</v>
      </c>
      <c r="C39" s="36" t="s">
        <v>72</v>
      </c>
      <c r="D39" s="36"/>
      <c r="E39" s="15">
        <f>VLOOKUP(C39,RA!B11:D74,3,0)</f>
        <v>0</v>
      </c>
      <c r="F39" s="25">
        <f>VLOOKUP(C39,RA!B11:I78,8,0)</f>
        <v>0</v>
      </c>
      <c r="G39" s="16">
        <f t="shared" si="0"/>
        <v>0</v>
      </c>
      <c r="H39" s="27">
        <f>RA!J43</f>
        <v>0</v>
      </c>
      <c r="I39" s="20">
        <v>0</v>
      </c>
      <c r="J39" s="21">
        <v>0</v>
      </c>
      <c r="K39" s="22">
        <f t="shared" si="1"/>
        <v>0</v>
      </c>
      <c r="L39" s="22">
        <f t="shared" si="2"/>
        <v>0</v>
      </c>
    </row>
    <row r="40" spans="1:12" x14ac:dyDescent="0.15">
      <c r="A40" s="39"/>
      <c r="B40" s="12">
        <v>99</v>
      </c>
      <c r="C40" s="36" t="s">
        <v>35</v>
      </c>
      <c r="D40" s="36"/>
      <c r="E40" s="15">
        <f>VLOOKUP(C40,RA!B8:D74,3,0)</f>
        <v>30654.1639</v>
      </c>
      <c r="F40" s="25">
        <f>VLOOKUP(C40,RA!B8:I78,8,0)</f>
        <v>3225.6642000000002</v>
      </c>
      <c r="G40" s="16">
        <f t="shared" si="0"/>
        <v>27428.4997</v>
      </c>
      <c r="H40" s="27">
        <f>RA!J43</f>
        <v>0</v>
      </c>
      <c r="I40" s="20">
        <f>VLOOKUP(B40,RMS!B:D,3,FALSE)</f>
        <v>30654.163830270001</v>
      </c>
      <c r="J40" s="21">
        <f>VLOOKUP(B40,RMS!B:E,4,FALSE)</f>
        <v>27428.499810906898</v>
      </c>
      <c r="K40" s="22">
        <f t="shared" si="1"/>
        <v>6.9729998358525336E-5</v>
      </c>
      <c r="L40" s="22">
        <f t="shared" si="2"/>
        <v>-1.1090689804404974E-4</v>
      </c>
    </row>
  </sheetData>
  <mergeCells count="40">
    <mergeCell ref="C38:D38"/>
    <mergeCell ref="C29:D29"/>
    <mergeCell ref="C27:D27"/>
    <mergeCell ref="C28:D28"/>
    <mergeCell ref="C23:D23"/>
    <mergeCell ref="C24:D24"/>
    <mergeCell ref="C25:D25"/>
    <mergeCell ref="C26:D26"/>
    <mergeCell ref="C21:D21"/>
    <mergeCell ref="C2:D2"/>
    <mergeCell ref="C4:D4"/>
    <mergeCell ref="C5:D5"/>
    <mergeCell ref="C6:D6"/>
    <mergeCell ref="C7:D7"/>
    <mergeCell ref="A3:D3"/>
    <mergeCell ref="A4:A40"/>
    <mergeCell ref="C30:D30"/>
    <mergeCell ref="C31:D31"/>
    <mergeCell ref="C32:D32"/>
    <mergeCell ref="C33:D33"/>
    <mergeCell ref="C34:D34"/>
    <mergeCell ref="C35:D35"/>
    <mergeCell ref="C36:D36"/>
    <mergeCell ref="C37:D37"/>
    <mergeCell ref="C39:D39"/>
    <mergeCell ref="C40:D40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workbookViewId="0">
      <selection activeCell="A8" sqref="A1:W44"/>
    </sheetView>
  </sheetViews>
  <sheetFormatPr defaultRowHeight="11.25" x14ac:dyDescent="0.15"/>
  <cols>
    <col min="1" max="1" width="7" style="34" customWidth="1"/>
    <col min="2" max="3" width="9" style="34"/>
    <col min="4" max="5" width="11.5" style="34" bestFit="1" customWidth="1"/>
    <col min="6" max="7" width="12.25" style="34" bestFit="1" customWidth="1"/>
    <col min="8" max="8" width="9" style="34"/>
    <col min="9" max="9" width="12.25" style="34" bestFit="1" customWidth="1"/>
    <col min="10" max="10" width="9" style="34"/>
    <col min="11" max="11" width="12.25" style="34" bestFit="1" customWidth="1"/>
    <col min="12" max="12" width="10.5" style="34" bestFit="1" customWidth="1"/>
    <col min="13" max="13" width="12.25" style="34" bestFit="1" customWidth="1"/>
    <col min="14" max="15" width="13.875" style="34" bestFit="1" customWidth="1"/>
    <col min="16" max="18" width="10.5" style="34" bestFit="1" customWidth="1"/>
    <col min="19" max="20" width="9" style="34"/>
    <col min="21" max="21" width="10.5" style="34" bestFit="1" customWidth="1"/>
    <col min="22" max="22" width="36" style="34" bestFit="1" customWidth="1"/>
    <col min="23" max="16384" width="9" style="34"/>
  </cols>
  <sheetData>
    <row r="1" spans="1:23" ht="12.75" x14ac:dyDescent="0.2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54" t="s">
        <v>47</v>
      </c>
      <c r="W1" s="44"/>
    </row>
    <row r="2" spans="1:23" ht="12.75" x14ac:dyDescent="0.2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54"/>
      <c r="W2" s="44"/>
    </row>
    <row r="3" spans="1:23" ht="23.25" thickBot="1" x14ac:dyDescent="0.2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55" t="s">
        <v>48</v>
      </c>
      <c r="W3" s="44"/>
    </row>
    <row r="4" spans="1:23" ht="15" thickTop="1" thickBot="1" x14ac:dyDescent="0.2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53"/>
      <c r="W4" s="44"/>
    </row>
    <row r="5" spans="1:23" ht="15" thickTop="1" thickBot="1" x14ac:dyDescent="0.25">
      <c r="A5" s="56"/>
      <c r="B5" s="57"/>
      <c r="C5" s="58"/>
      <c r="D5" s="59" t="s">
        <v>0</v>
      </c>
      <c r="E5" s="59" t="s">
        <v>60</v>
      </c>
      <c r="F5" s="59" t="s">
        <v>61</v>
      </c>
      <c r="G5" s="59" t="s">
        <v>49</v>
      </c>
      <c r="H5" s="59" t="s">
        <v>50</v>
      </c>
      <c r="I5" s="59" t="s">
        <v>1</v>
      </c>
      <c r="J5" s="59" t="s">
        <v>2</v>
      </c>
      <c r="K5" s="59" t="s">
        <v>51</v>
      </c>
      <c r="L5" s="59" t="s">
        <v>52</v>
      </c>
      <c r="M5" s="59" t="s">
        <v>53</v>
      </c>
      <c r="N5" s="59" t="s">
        <v>54</v>
      </c>
      <c r="O5" s="59" t="s">
        <v>55</v>
      </c>
      <c r="P5" s="59" t="s">
        <v>62</v>
      </c>
      <c r="Q5" s="59" t="s">
        <v>63</v>
      </c>
      <c r="R5" s="59" t="s">
        <v>56</v>
      </c>
      <c r="S5" s="59" t="s">
        <v>57</v>
      </c>
      <c r="T5" s="59" t="s">
        <v>58</v>
      </c>
      <c r="U5" s="60" t="s">
        <v>59</v>
      </c>
      <c r="V5" s="53"/>
      <c r="W5" s="53"/>
    </row>
    <row r="6" spans="1:23" ht="14.25" thickBot="1" x14ac:dyDescent="0.2">
      <c r="A6" s="61" t="s">
        <v>3</v>
      </c>
      <c r="B6" s="45" t="s">
        <v>4</v>
      </c>
      <c r="C6" s="46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  <c r="V6" s="53"/>
      <c r="W6" s="53"/>
    </row>
    <row r="7" spans="1:23" ht="14.25" thickBot="1" x14ac:dyDescent="0.2">
      <c r="A7" s="47" t="s">
        <v>5</v>
      </c>
      <c r="B7" s="48"/>
      <c r="C7" s="49"/>
      <c r="D7" s="63">
        <v>13694187.0449</v>
      </c>
      <c r="E7" s="63">
        <v>15586932</v>
      </c>
      <c r="F7" s="64">
        <v>87.856847292975999</v>
      </c>
      <c r="G7" s="63">
        <v>12898219.2478</v>
      </c>
      <c r="H7" s="64">
        <v>6.1711448829323299</v>
      </c>
      <c r="I7" s="63">
        <v>1637735.9080000001</v>
      </c>
      <c r="J7" s="64">
        <v>11.959351092768401</v>
      </c>
      <c r="K7" s="63">
        <v>1552051.4395999999</v>
      </c>
      <c r="L7" s="64">
        <v>12.033067586944</v>
      </c>
      <c r="M7" s="64">
        <v>5.5207234898144997E-2</v>
      </c>
      <c r="N7" s="63">
        <v>309670582.25129998</v>
      </c>
      <c r="O7" s="63">
        <v>3476327253.9990001</v>
      </c>
      <c r="P7" s="63">
        <v>807033</v>
      </c>
      <c r="Q7" s="63">
        <v>786599</v>
      </c>
      <c r="R7" s="64">
        <v>2.5977658247722202</v>
      </c>
      <c r="S7" s="63">
        <v>16.968558962149</v>
      </c>
      <c r="T7" s="63">
        <v>16.370609423988601</v>
      </c>
      <c r="U7" s="65">
        <v>3.5238675216572202</v>
      </c>
      <c r="V7" s="53"/>
      <c r="W7" s="53"/>
    </row>
    <row r="8" spans="1:23" ht="14.25" thickBot="1" x14ac:dyDescent="0.2">
      <c r="A8" s="50">
        <v>41808</v>
      </c>
      <c r="B8" s="40" t="s">
        <v>6</v>
      </c>
      <c r="C8" s="41"/>
      <c r="D8" s="66">
        <v>552126.14670000004</v>
      </c>
      <c r="E8" s="66">
        <v>590191</v>
      </c>
      <c r="F8" s="67">
        <v>93.550417864725105</v>
      </c>
      <c r="G8" s="66">
        <v>417556.2745</v>
      </c>
      <c r="H8" s="67">
        <v>32.227960736822801</v>
      </c>
      <c r="I8" s="66">
        <v>124795.4053</v>
      </c>
      <c r="J8" s="67">
        <v>22.6026979605818</v>
      </c>
      <c r="K8" s="66">
        <v>90977.388600000006</v>
      </c>
      <c r="L8" s="67">
        <v>21.788054486533699</v>
      </c>
      <c r="M8" s="67">
        <v>0.37171892071652601</v>
      </c>
      <c r="N8" s="66">
        <v>10556220.692299999</v>
      </c>
      <c r="O8" s="66">
        <v>133131488.16060001</v>
      </c>
      <c r="P8" s="66">
        <v>21254</v>
      </c>
      <c r="Q8" s="66">
        <v>20281</v>
      </c>
      <c r="R8" s="67">
        <v>4.7975938070114799</v>
      </c>
      <c r="S8" s="66">
        <v>25.977517017973099</v>
      </c>
      <c r="T8" s="66">
        <v>22.473223036339402</v>
      </c>
      <c r="U8" s="68">
        <v>13.4897187410526</v>
      </c>
      <c r="V8" s="53"/>
      <c r="W8" s="53"/>
    </row>
    <row r="9" spans="1:23" ht="12" customHeight="1" thickBot="1" x14ac:dyDescent="0.2">
      <c r="A9" s="51"/>
      <c r="B9" s="40" t="s">
        <v>7</v>
      </c>
      <c r="C9" s="41"/>
      <c r="D9" s="66">
        <v>65552.715899999996</v>
      </c>
      <c r="E9" s="66">
        <v>76142</v>
      </c>
      <c r="F9" s="67">
        <v>86.092716109374607</v>
      </c>
      <c r="G9" s="66">
        <v>60544.157299999999</v>
      </c>
      <c r="H9" s="67">
        <v>8.2725713319986802</v>
      </c>
      <c r="I9" s="66">
        <v>14837.7304</v>
      </c>
      <c r="J9" s="67">
        <v>22.634806500824201</v>
      </c>
      <c r="K9" s="66">
        <v>12903.6618</v>
      </c>
      <c r="L9" s="67">
        <v>21.312810972100198</v>
      </c>
      <c r="M9" s="67">
        <v>0.149885251952279</v>
      </c>
      <c r="N9" s="66">
        <v>1769474.2892</v>
      </c>
      <c r="O9" s="66">
        <v>22351477.281800002</v>
      </c>
      <c r="P9" s="66">
        <v>3886</v>
      </c>
      <c r="Q9" s="66">
        <v>3776</v>
      </c>
      <c r="R9" s="67">
        <v>2.9131355932203302</v>
      </c>
      <c r="S9" s="66">
        <v>16.868943875450299</v>
      </c>
      <c r="T9" s="66">
        <v>16.717801218220298</v>
      </c>
      <c r="U9" s="68">
        <v>0.895981742223671</v>
      </c>
      <c r="V9" s="53"/>
      <c r="W9" s="53"/>
    </row>
    <row r="10" spans="1:23" ht="14.25" thickBot="1" x14ac:dyDescent="0.2">
      <c r="A10" s="51"/>
      <c r="B10" s="40" t="s">
        <v>8</v>
      </c>
      <c r="C10" s="41"/>
      <c r="D10" s="66">
        <v>102440.3385</v>
      </c>
      <c r="E10" s="66">
        <v>102806</v>
      </c>
      <c r="F10" s="67">
        <v>99.644318911347597</v>
      </c>
      <c r="G10" s="66">
        <v>102311.5368</v>
      </c>
      <c r="H10" s="67">
        <v>0.12589166777132699</v>
      </c>
      <c r="I10" s="66">
        <v>30719.594799999999</v>
      </c>
      <c r="J10" s="67">
        <v>29.987791186379201</v>
      </c>
      <c r="K10" s="66">
        <v>19390.306</v>
      </c>
      <c r="L10" s="67">
        <v>18.952218495070099</v>
      </c>
      <c r="M10" s="67">
        <v>0.58427591601700402</v>
      </c>
      <c r="N10" s="66">
        <v>3663648.3221</v>
      </c>
      <c r="O10" s="66">
        <v>33777444.522600003</v>
      </c>
      <c r="P10" s="66">
        <v>77274</v>
      </c>
      <c r="Q10" s="66">
        <v>75264</v>
      </c>
      <c r="R10" s="67">
        <v>2.6705994897959102</v>
      </c>
      <c r="S10" s="66">
        <v>1.3256766635608399</v>
      </c>
      <c r="T10" s="66">
        <v>1.29627150297619</v>
      </c>
      <c r="U10" s="68">
        <v>2.21812462970126</v>
      </c>
      <c r="V10" s="53"/>
      <c r="W10" s="53"/>
    </row>
    <row r="11" spans="1:23" ht="14.25" thickBot="1" x14ac:dyDescent="0.2">
      <c r="A11" s="51"/>
      <c r="B11" s="40" t="s">
        <v>9</v>
      </c>
      <c r="C11" s="41"/>
      <c r="D11" s="66">
        <v>63475.775900000001</v>
      </c>
      <c r="E11" s="66">
        <v>56568</v>
      </c>
      <c r="F11" s="67">
        <v>112.211455062933</v>
      </c>
      <c r="G11" s="66">
        <v>73192.9905</v>
      </c>
      <c r="H11" s="67">
        <v>-13.2761546339605</v>
      </c>
      <c r="I11" s="66">
        <v>14522.593500000001</v>
      </c>
      <c r="J11" s="67">
        <v>22.878953890818099</v>
      </c>
      <c r="K11" s="66">
        <v>15187.318600000001</v>
      </c>
      <c r="L11" s="67">
        <v>20.749689958357401</v>
      </c>
      <c r="M11" s="67">
        <v>-4.3768430590506002E-2</v>
      </c>
      <c r="N11" s="66">
        <v>1472833.4310000001</v>
      </c>
      <c r="O11" s="66">
        <v>14271761.0452</v>
      </c>
      <c r="P11" s="66">
        <v>2929</v>
      </c>
      <c r="Q11" s="66">
        <v>2992</v>
      </c>
      <c r="R11" s="67">
        <v>-2.1056149732620302</v>
      </c>
      <c r="S11" s="66">
        <v>21.671483748719702</v>
      </c>
      <c r="T11" s="66">
        <v>19.356980815507999</v>
      </c>
      <c r="U11" s="68">
        <v>10.679946791130099</v>
      </c>
      <c r="V11" s="53"/>
      <c r="W11" s="53"/>
    </row>
    <row r="12" spans="1:23" ht="14.25" thickBot="1" x14ac:dyDescent="0.2">
      <c r="A12" s="51"/>
      <c r="B12" s="40" t="s">
        <v>10</v>
      </c>
      <c r="C12" s="41"/>
      <c r="D12" s="66">
        <v>165215.3849</v>
      </c>
      <c r="E12" s="66">
        <v>178696</v>
      </c>
      <c r="F12" s="67">
        <v>92.456118155974394</v>
      </c>
      <c r="G12" s="66">
        <v>316472.989</v>
      </c>
      <c r="H12" s="67">
        <v>-47.794791137767497</v>
      </c>
      <c r="I12" s="66">
        <v>36007.695200000002</v>
      </c>
      <c r="J12" s="67">
        <v>21.794395976981399</v>
      </c>
      <c r="K12" s="66">
        <v>7274.5599000000002</v>
      </c>
      <c r="L12" s="67">
        <v>2.2986353189213302</v>
      </c>
      <c r="M12" s="67">
        <v>3.94981080573685</v>
      </c>
      <c r="N12" s="66">
        <v>5086014.7133999998</v>
      </c>
      <c r="O12" s="66">
        <v>42543404.7337</v>
      </c>
      <c r="P12" s="66">
        <v>1854</v>
      </c>
      <c r="Q12" s="66">
        <v>1705</v>
      </c>
      <c r="R12" s="67">
        <v>8.7390029325513208</v>
      </c>
      <c r="S12" s="66">
        <v>89.112936839266496</v>
      </c>
      <c r="T12" s="66">
        <v>93.196011260997096</v>
      </c>
      <c r="U12" s="68">
        <v>-4.5819098399767499</v>
      </c>
      <c r="V12" s="53"/>
      <c r="W12" s="53"/>
    </row>
    <row r="13" spans="1:23" ht="14.25" thickBot="1" x14ac:dyDescent="0.2">
      <c r="A13" s="51"/>
      <c r="B13" s="40" t="s">
        <v>11</v>
      </c>
      <c r="C13" s="41"/>
      <c r="D13" s="66">
        <v>301971.43890000001</v>
      </c>
      <c r="E13" s="66">
        <v>278654</v>
      </c>
      <c r="F13" s="67">
        <v>108.367882355897</v>
      </c>
      <c r="G13" s="66">
        <v>257294.6992</v>
      </c>
      <c r="H13" s="67">
        <v>17.364034252906201</v>
      </c>
      <c r="I13" s="66">
        <v>69704.492499999993</v>
      </c>
      <c r="J13" s="67">
        <v>23.0831408274619</v>
      </c>
      <c r="K13" s="66">
        <v>61267.156799999997</v>
      </c>
      <c r="L13" s="67">
        <v>23.812055588590201</v>
      </c>
      <c r="M13" s="67">
        <v>0.13771384442635001</v>
      </c>
      <c r="N13" s="66">
        <v>6240232.5275999997</v>
      </c>
      <c r="O13" s="66">
        <v>66639940.179399997</v>
      </c>
      <c r="P13" s="66">
        <v>10064</v>
      </c>
      <c r="Q13" s="66">
        <v>9374</v>
      </c>
      <c r="R13" s="67">
        <v>7.3607851504160502</v>
      </c>
      <c r="S13" s="66">
        <v>30.005111178457899</v>
      </c>
      <c r="T13" s="66">
        <v>28.083586803925801</v>
      </c>
      <c r="U13" s="68">
        <v>6.4039901838846296</v>
      </c>
      <c r="V13" s="53"/>
      <c r="W13" s="53"/>
    </row>
    <row r="14" spans="1:23" ht="14.25" thickBot="1" x14ac:dyDescent="0.2">
      <c r="A14" s="51"/>
      <c r="B14" s="40" t="s">
        <v>12</v>
      </c>
      <c r="C14" s="41"/>
      <c r="D14" s="66">
        <v>151819.18729999999</v>
      </c>
      <c r="E14" s="66">
        <v>139013</v>
      </c>
      <c r="F14" s="67">
        <v>109.212222813694</v>
      </c>
      <c r="G14" s="66">
        <v>143516.80069999999</v>
      </c>
      <c r="H14" s="67">
        <v>5.7849579697326599</v>
      </c>
      <c r="I14" s="66">
        <v>26316.110100000002</v>
      </c>
      <c r="J14" s="67">
        <v>17.333849935580599</v>
      </c>
      <c r="K14" s="66">
        <v>29752.814600000002</v>
      </c>
      <c r="L14" s="67">
        <v>20.7312415374934</v>
      </c>
      <c r="M14" s="67">
        <v>-0.11550855091202</v>
      </c>
      <c r="N14" s="66">
        <v>3353734.5263</v>
      </c>
      <c r="O14" s="66">
        <v>30718147.7421</v>
      </c>
      <c r="P14" s="66">
        <v>2576</v>
      </c>
      <c r="Q14" s="66">
        <v>2950</v>
      </c>
      <c r="R14" s="67">
        <v>-12.677966101694899</v>
      </c>
      <c r="S14" s="66">
        <v>58.936019914596301</v>
      </c>
      <c r="T14" s="66">
        <v>51.842134779661002</v>
      </c>
      <c r="U14" s="68">
        <v>12.036586700654301</v>
      </c>
      <c r="V14" s="53"/>
      <c r="W14" s="53"/>
    </row>
    <row r="15" spans="1:23" ht="14.25" thickBot="1" x14ac:dyDescent="0.2">
      <c r="A15" s="51"/>
      <c r="B15" s="40" t="s">
        <v>13</v>
      </c>
      <c r="C15" s="41"/>
      <c r="D15" s="66">
        <v>133652.97279999999</v>
      </c>
      <c r="E15" s="66">
        <v>87521</v>
      </c>
      <c r="F15" s="67">
        <v>152.70960432353399</v>
      </c>
      <c r="G15" s="66">
        <v>88816.276400000002</v>
      </c>
      <c r="H15" s="67">
        <v>50.482522142754398</v>
      </c>
      <c r="I15" s="66">
        <v>24718.189299999998</v>
      </c>
      <c r="J15" s="67">
        <v>18.494305650042399</v>
      </c>
      <c r="K15" s="66">
        <v>22253.2804</v>
      </c>
      <c r="L15" s="67">
        <v>25.055407974748199</v>
      </c>
      <c r="M15" s="67">
        <v>0.11076609181628801</v>
      </c>
      <c r="N15" s="66">
        <v>2833457.0819000001</v>
      </c>
      <c r="O15" s="66">
        <v>24085051.306299999</v>
      </c>
      <c r="P15" s="66">
        <v>4626</v>
      </c>
      <c r="Q15" s="66">
        <v>4864</v>
      </c>
      <c r="R15" s="67">
        <v>-4.8930921052631504</v>
      </c>
      <c r="S15" s="66">
        <v>28.891693212278401</v>
      </c>
      <c r="T15" s="66">
        <v>24.036985074013199</v>
      </c>
      <c r="U15" s="68">
        <v>16.803127814613902</v>
      </c>
      <c r="V15" s="53"/>
      <c r="W15" s="53"/>
    </row>
    <row r="16" spans="1:23" ht="14.25" thickBot="1" x14ac:dyDescent="0.2">
      <c r="A16" s="51"/>
      <c r="B16" s="40" t="s">
        <v>14</v>
      </c>
      <c r="C16" s="41"/>
      <c r="D16" s="66">
        <v>684647.36549999996</v>
      </c>
      <c r="E16" s="66">
        <v>738003</v>
      </c>
      <c r="F16" s="67">
        <v>92.770268616794297</v>
      </c>
      <c r="G16" s="66">
        <v>683183.33929999999</v>
      </c>
      <c r="H16" s="67">
        <v>0.21429477503069899</v>
      </c>
      <c r="I16" s="66">
        <v>22675.285199999998</v>
      </c>
      <c r="J16" s="67">
        <v>3.31196559610511</v>
      </c>
      <c r="K16" s="66">
        <v>54672.793299999998</v>
      </c>
      <c r="L16" s="67">
        <v>8.0026531905796396</v>
      </c>
      <c r="M16" s="67">
        <v>-0.58525467913123796</v>
      </c>
      <c r="N16" s="66">
        <v>16984419.7053</v>
      </c>
      <c r="O16" s="66">
        <v>175847849.06400001</v>
      </c>
      <c r="P16" s="66">
        <v>45018</v>
      </c>
      <c r="Q16" s="66">
        <v>40194</v>
      </c>
      <c r="R16" s="67">
        <v>12.001791312136101</v>
      </c>
      <c r="S16" s="66">
        <v>15.2083025789684</v>
      </c>
      <c r="T16" s="66">
        <v>16.5859051948052</v>
      </c>
      <c r="U16" s="68">
        <v>-9.0582272984354706</v>
      </c>
      <c r="V16" s="53"/>
      <c r="W16" s="53"/>
    </row>
    <row r="17" spans="1:23" ht="12" thickBot="1" x14ac:dyDescent="0.2">
      <c r="A17" s="51"/>
      <c r="B17" s="40" t="s">
        <v>15</v>
      </c>
      <c r="C17" s="41"/>
      <c r="D17" s="66">
        <v>505581.34049999999</v>
      </c>
      <c r="E17" s="66">
        <v>532549</v>
      </c>
      <c r="F17" s="67">
        <v>94.936116770475607</v>
      </c>
      <c r="G17" s="66">
        <v>688964.2352</v>
      </c>
      <c r="H17" s="67">
        <v>-26.617186398183001</v>
      </c>
      <c r="I17" s="66">
        <v>28620.2271</v>
      </c>
      <c r="J17" s="67">
        <v>5.6608551003278196</v>
      </c>
      <c r="K17" s="66">
        <v>51487.389000000003</v>
      </c>
      <c r="L17" s="67">
        <v>7.4731584557583997</v>
      </c>
      <c r="M17" s="67">
        <v>-0.44413131728237398</v>
      </c>
      <c r="N17" s="66">
        <v>14572876.136600001</v>
      </c>
      <c r="O17" s="66">
        <v>183237800.0165</v>
      </c>
      <c r="P17" s="66">
        <v>12670</v>
      </c>
      <c r="Q17" s="66">
        <v>12240</v>
      </c>
      <c r="R17" s="67">
        <v>3.5130718954248499</v>
      </c>
      <c r="S17" s="66">
        <v>39.9038153512234</v>
      </c>
      <c r="T17" s="66">
        <v>35.428551209150299</v>
      </c>
      <c r="U17" s="68">
        <v>11.21512843492</v>
      </c>
      <c r="V17" s="35"/>
      <c r="W17" s="35"/>
    </row>
    <row r="18" spans="1:23" ht="12" thickBot="1" x14ac:dyDescent="0.2">
      <c r="A18" s="51"/>
      <c r="B18" s="40" t="s">
        <v>16</v>
      </c>
      <c r="C18" s="41"/>
      <c r="D18" s="66">
        <v>1399122.5845000001</v>
      </c>
      <c r="E18" s="66">
        <v>1410304</v>
      </c>
      <c r="F18" s="67">
        <v>99.207162746471695</v>
      </c>
      <c r="G18" s="66">
        <v>1086684.7926</v>
      </c>
      <c r="H18" s="67">
        <v>28.7514644566307</v>
      </c>
      <c r="I18" s="66">
        <v>189622.26809999999</v>
      </c>
      <c r="J18" s="67">
        <v>13.552941693651899</v>
      </c>
      <c r="K18" s="66">
        <v>159616.41690000001</v>
      </c>
      <c r="L18" s="67">
        <v>14.688382315363199</v>
      </c>
      <c r="M18" s="67">
        <v>0.187987249574702</v>
      </c>
      <c r="N18" s="66">
        <v>30718077.767999999</v>
      </c>
      <c r="O18" s="66">
        <v>440902387.2978</v>
      </c>
      <c r="P18" s="66">
        <v>73804</v>
      </c>
      <c r="Q18" s="66">
        <v>72591</v>
      </c>
      <c r="R18" s="67">
        <v>1.6710060475816599</v>
      </c>
      <c r="S18" s="66">
        <v>18.9572731085036</v>
      </c>
      <c r="T18" s="66">
        <v>19.259366792026601</v>
      </c>
      <c r="U18" s="68">
        <v>-1.59355030543633</v>
      </c>
      <c r="V18" s="35"/>
      <c r="W18" s="35"/>
    </row>
    <row r="19" spans="1:23" ht="12" thickBot="1" x14ac:dyDescent="0.2">
      <c r="A19" s="51"/>
      <c r="B19" s="40" t="s">
        <v>17</v>
      </c>
      <c r="C19" s="41"/>
      <c r="D19" s="66">
        <v>773741.42790000001</v>
      </c>
      <c r="E19" s="66">
        <v>537348</v>
      </c>
      <c r="F19" s="67">
        <v>143.99261333437599</v>
      </c>
      <c r="G19" s="66">
        <v>329539.60220000002</v>
      </c>
      <c r="H19" s="67">
        <v>134.794671940646</v>
      </c>
      <c r="I19" s="66">
        <v>51309.644999999997</v>
      </c>
      <c r="J19" s="67">
        <v>6.6313684584860297</v>
      </c>
      <c r="K19" s="66">
        <v>41168.609600000003</v>
      </c>
      <c r="L19" s="67">
        <v>12.4927654597988</v>
      </c>
      <c r="M19" s="67">
        <v>0.24632931494485</v>
      </c>
      <c r="N19" s="66">
        <v>10582829.2432</v>
      </c>
      <c r="O19" s="66">
        <v>140980112.25009999</v>
      </c>
      <c r="P19" s="66">
        <v>10053</v>
      </c>
      <c r="Q19" s="66">
        <v>8162</v>
      </c>
      <c r="R19" s="67">
        <v>23.168341092869401</v>
      </c>
      <c r="S19" s="66">
        <v>76.9662218143838</v>
      </c>
      <c r="T19" s="66">
        <v>44.753747316834101</v>
      </c>
      <c r="U19" s="68">
        <v>41.852742330570898</v>
      </c>
      <c r="V19" s="35"/>
      <c r="W19" s="35"/>
    </row>
    <row r="20" spans="1:23" ht="12" thickBot="1" x14ac:dyDescent="0.2">
      <c r="A20" s="51"/>
      <c r="B20" s="40" t="s">
        <v>18</v>
      </c>
      <c r="C20" s="41"/>
      <c r="D20" s="66">
        <v>715401.58559999999</v>
      </c>
      <c r="E20" s="66">
        <v>722663</v>
      </c>
      <c r="F20" s="67">
        <v>98.995186636094601</v>
      </c>
      <c r="G20" s="66">
        <v>559964.01740000001</v>
      </c>
      <c r="H20" s="67">
        <v>27.758492219146699</v>
      </c>
      <c r="I20" s="66">
        <v>61263.960400000004</v>
      </c>
      <c r="J20" s="67">
        <v>8.5635762672539393</v>
      </c>
      <c r="K20" s="66">
        <v>43865.1489</v>
      </c>
      <c r="L20" s="67">
        <v>7.83356564653434</v>
      </c>
      <c r="M20" s="67">
        <v>0.39664316516203602</v>
      </c>
      <c r="N20" s="66">
        <v>15510375.6482</v>
      </c>
      <c r="O20" s="66">
        <v>199068721.74340001</v>
      </c>
      <c r="P20" s="66">
        <v>32756</v>
      </c>
      <c r="Q20" s="66">
        <v>32722</v>
      </c>
      <c r="R20" s="67">
        <v>0.10390562924027499</v>
      </c>
      <c r="S20" s="66">
        <v>21.840321944071299</v>
      </c>
      <c r="T20" s="66">
        <v>23.422427330236498</v>
      </c>
      <c r="U20" s="68">
        <v>-7.24396549747149</v>
      </c>
      <c r="V20" s="35"/>
      <c r="W20" s="35"/>
    </row>
    <row r="21" spans="1:23" ht="12" thickBot="1" x14ac:dyDescent="0.2">
      <c r="A21" s="51"/>
      <c r="B21" s="40" t="s">
        <v>19</v>
      </c>
      <c r="C21" s="41"/>
      <c r="D21" s="66">
        <v>271425.24060000002</v>
      </c>
      <c r="E21" s="66">
        <v>289481</v>
      </c>
      <c r="F21" s="67">
        <v>93.762713476877593</v>
      </c>
      <c r="G21" s="66">
        <v>242315.57550000001</v>
      </c>
      <c r="H21" s="67">
        <v>12.013121748337699</v>
      </c>
      <c r="I21" s="66">
        <v>26064.8393</v>
      </c>
      <c r="J21" s="67">
        <v>9.6029533739685693</v>
      </c>
      <c r="K21" s="66">
        <v>25183.464199999999</v>
      </c>
      <c r="L21" s="67">
        <v>10.392837582988999</v>
      </c>
      <c r="M21" s="67">
        <v>3.4998167567431002E-2</v>
      </c>
      <c r="N21" s="66">
        <v>5552336.4727999996</v>
      </c>
      <c r="O21" s="66">
        <v>80666913.630400002</v>
      </c>
      <c r="P21" s="66">
        <v>26292</v>
      </c>
      <c r="Q21" s="66">
        <v>26015</v>
      </c>
      <c r="R21" s="67">
        <v>1.0647703248125999</v>
      </c>
      <c r="S21" s="66">
        <v>10.3234915791876</v>
      </c>
      <c r="T21" s="66">
        <v>10.682811747069</v>
      </c>
      <c r="U21" s="68">
        <v>-3.4806069741540799</v>
      </c>
      <c r="V21" s="35"/>
      <c r="W21" s="35"/>
    </row>
    <row r="22" spans="1:23" ht="12" thickBot="1" x14ac:dyDescent="0.2">
      <c r="A22" s="51"/>
      <c r="B22" s="40" t="s">
        <v>20</v>
      </c>
      <c r="C22" s="41"/>
      <c r="D22" s="66">
        <v>990759.47400000005</v>
      </c>
      <c r="E22" s="66">
        <v>1007397</v>
      </c>
      <c r="F22" s="67">
        <v>98.348463813174007</v>
      </c>
      <c r="G22" s="66">
        <v>908244.69299999997</v>
      </c>
      <c r="H22" s="67">
        <v>9.0850826474358399</v>
      </c>
      <c r="I22" s="66">
        <v>152279.33619999999</v>
      </c>
      <c r="J22" s="67">
        <v>15.369960136258101</v>
      </c>
      <c r="K22" s="66">
        <v>102336.5321</v>
      </c>
      <c r="L22" s="67">
        <v>11.2675067510689</v>
      </c>
      <c r="M22" s="67">
        <v>0.48802517610424301</v>
      </c>
      <c r="N22" s="66">
        <v>24847388.6776</v>
      </c>
      <c r="O22" s="66">
        <v>240815097.03130001</v>
      </c>
      <c r="P22" s="66">
        <v>61860</v>
      </c>
      <c r="Q22" s="66">
        <v>59506</v>
      </c>
      <c r="R22" s="67">
        <v>3.9559036063590201</v>
      </c>
      <c r="S22" s="66">
        <v>16.016157032007801</v>
      </c>
      <c r="T22" s="66">
        <v>17.141266539508599</v>
      </c>
      <c r="U22" s="68">
        <v>-7.0248406359426196</v>
      </c>
      <c r="V22" s="35"/>
      <c r="W22" s="35"/>
    </row>
    <row r="23" spans="1:23" ht="12" thickBot="1" x14ac:dyDescent="0.2">
      <c r="A23" s="51"/>
      <c r="B23" s="40" t="s">
        <v>21</v>
      </c>
      <c r="C23" s="41"/>
      <c r="D23" s="66">
        <v>2358043.6362000001</v>
      </c>
      <c r="E23" s="66">
        <v>2430035</v>
      </c>
      <c r="F23" s="67">
        <v>97.037435106901697</v>
      </c>
      <c r="G23" s="66">
        <v>2093847.1906000001</v>
      </c>
      <c r="H23" s="67">
        <v>12.6177519919347</v>
      </c>
      <c r="I23" s="66">
        <v>193841.3829</v>
      </c>
      <c r="J23" s="67">
        <v>8.2204323925224898</v>
      </c>
      <c r="K23" s="66">
        <v>278088.2966</v>
      </c>
      <c r="L23" s="67">
        <v>13.281212585542701</v>
      </c>
      <c r="M23" s="67">
        <v>-0.30295023102385399</v>
      </c>
      <c r="N23" s="66">
        <v>50863090.392899998</v>
      </c>
      <c r="O23" s="66">
        <v>490174366.27410001</v>
      </c>
      <c r="P23" s="66">
        <v>79573</v>
      </c>
      <c r="Q23" s="66">
        <v>74197</v>
      </c>
      <c r="R23" s="67">
        <v>7.2455759666832904</v>
      </c>
      <c r="S23" s="66">
        <v>29.633715408492801</v>
      </c>
      <c r="T23" s="66">
        <v>30.467790717953601</v>
      </c>
      <c r="U23" s="68">
        <v>-2.8146160478469202</v>
      </c>
      <c r="V23" s="35"/>
      <c r="W23" s="35"/>
    </row>
    <row r="24" spans="1:23" ht="12" thickBot="1" x14ac:dyDescent="0.2">
      <c r="A24" s="51"/>
      <c r="B24" s="40" t="s">
        <v>22</v>
      </c>
      <c r="C24" s="41"/>
      <c r="D24" s="66">
        <v>215185.86470000001</v>
      </c>
      <c r="E24" s="66">
        <v>262069</v>
      </c>
      <c r="F24" s="67">
        <v>82.110384936791505</v>
      </c>
      <c r="G24" s="66">
        <v>193396.39689999999</v>
      </c>
      <c r="H24" s="67">
        <v>11.266739271914499</v>
      </c>
      <c r="I24" s="66">
        <v>43741.617100000003</v>
      </c>
      <c r="J24" s="67">
        <v>20.327365443349201</v>
      </c>
      <c r="K24" s="66">
        <v>32384.768800000002</v>
      </c>
      <c r="L24" s="67">
        <v>16.745280325333699</v>
      </c>
      <c r="M24" s="67">
        <v>0.35068486578171898</v>
      </c>
      <c r="N24" s="66">
        <v>4831723.0207000002</v>
      </c>
      <c r="O24" s="66">
        <v>54785626.906099997</v>
      </c>
      <c r="P24" s="66">
        <v>23821</v>
      </c>
      <c r="Q24" s="66">
        <v>24028</v>
      </c>
      <c r="R24" s="67">
        <v>-0.86149492259031102</v>
      </c>
      <c r="S24" s="66">
        <v>9.0334521934427592</v>
      </c>
      <c r="T24" s="66">
        <v>8.7588778175461997</v>
      </c>
      <c r="U24" s="68">
        <v>3.0395287429082098</v>
      </c>
      <c r="V24" s="35"/>
      <c r="W24" s="35"/>
    </row>
    <row r="25" spans="1:23" ht="12" thickBot="1" x14ac:dyDescent="0.2">
      <c r="A25" s="51"/>
      <c r="B25" s="40" t="s">
        <v>23</v>
      </c>
      <c r="C25" s="41"/>
      <c r="D25" s="66">
        <v>173791.3273</v>
      </c>
      <c r="E25" s="66">
        <v>179828</v>
      </c>
      <c r="F25" s="67">
        <v>96.643085225882501</v>
      </c>
      <c r="G25" s="66">
        <v>135517.3751</v>
      </c>
      <c r="H25" s="67">
        <v>28.242837622671701</v>
      </c>
      <c r="I25" s="66">
        <v>15955.696599999999</v>
      </c>
      <c r="J25" s="67">
        <v>9.1809509990433202</v>
      </c>
      <c r="K25" s="66">
        <v>14262.019899999999</v>
      </c>
      <c r="L25" s="67">
        <v>10.5241264372748</v>
      </c>
      <c r="M25" s="67">
        <v>0.11875433577259301</v>
      </c>
      <c r="N25" s="66">
        <v>3939805.5514000002</v>
      </c>
      <c r="O25" s="66">
        <v>54067821.377400003</v>
      </c>
      <c r="P25" s="66">
        <v>15107</v>
      </c>
      <c r="Q25" s="66">
        <v>14733</v>
      </c>
      <c r="R25" s="67">
        <v>2.5385189710174498</v>
      </c>
      <c r="S25" s="66">
        <v>11.5040264314556</v>
      </c>
      <c r="T25" s="66">
        <v>11.3742089866287</v>
      </c>
      <c r="U25" s="68">
        <v>1.1284522475713401</v>
      </c>
      <c r="V25" s="35"/>
      <c r="W25" s="35"/>
    </row>
    <row r="26" spans="1:23" ht="12" thickBot="1" x14ac:dyDescent="0.2">
      <c r="A26" s="51"/>
      <c r="B26" s="40" t="s">
        <v>24</v>
      </c>
      <c r="C26" s="41"/>
      <c r="D26" s="66">
        <v>488777.06939999998</v>
      </c>
      <c r="E26" s="66">
        <v>673718</v>
      </c>
      <c r="F26" s="67">
        <v>72.549207442876707</v>
      </c>
      <c r="G26" s="66">
        <v>491908.98450000002</v>
      </c>
      <c r="H26" s="67">
        <v>-0.636685890822553</v>
      </c>
      <c r="I26" s="66">
        <v>105138.4868</v>
      </c>
      <c r="J26" s="67">
        <v>21.510519494922899</v>
      </c>
      <c r="K26" s="66">
        <v>109001.1208</v>
      </c>
      <c r="L26" s="67">
        <v>22.158798524648599</v>
      </c>
      <c r="M26" s="67">
        <v>-3.5436644794574E-2</v>
      </c>
      <c r="N26" s="66">
        <v>10757093.3402</v>
      </c>
      <c r="O26" s="66">
        <v>113333200.7506</v>
      </c>
      <c r="P26" s="66">
        <v>36139</v>
      </c>
      <c r="Q26" s="66">
        <v>36271</v>
      </c>
      <c r="R26" s="67">
        <v>-0.36392710429820102</v>
      </c>
      <c r="S26" s="66">
        <v>13.5249195993248</v>
      </c>
      <c r="T26" s="66">
        <v>13.1338802128422</v>
      </c>
      <c r="U26" s="68">
        <v>2.89125109846962</v>
      </c>
      <c r="V26" s="35"/>
      <c r="W26" s="35"/>
    </row>
    <row r="27" spans="1:23" ht="12" thickBot="1" x14ac:dyDescent="0.2">
      <c r="A27" s="51"/>
      <c r="B27" s="40" t="s">
        <v>25</v>
      </c>
      <c r="C27" s="41"/>
      <c r="D27" s="66">
        <v>203344.47659999999</v>
      </c>
      <c r="E27" s="66">
        <v>232992</v>
      </c>
      <c r="F27" s="67">
        <v>87.275304130613904</v>
      </c>
      <c r="G27" s="66">
        <v>155367.56289999999</v>
      </c>
      <c r="H27" s="67">
        <v>30.879620433307299</v>
      </c>
      <c r="I27" s="66">
        <v>65130.8776</v>
      </c>
      <c r="J27" s="67">
        <v>32.0298238186815</v>
      </c>
      <c r="K27" s="66">
        <v>45371.548699999999</v>
      </c>
      <c r="L27" s="67">
        <v>29.2027163541226</v>
      </c>
      <c r="M27" s="67">
        <v>0.435500428487688</v>
      </c>
      <c r="N27" s="66">
        <v>4156762.7584000002</v>
      </c>
      <c r="O27" s="66">
        <v>47466745.012599997</v>
      </c>
      <c r="P27" s="66">
        <v>29965</v>
      </c>
      <c r="Q27" s="66">
        <v>31642</v>
      </c>
      <c r="R27" s="67">
        <v>-5.2999178307313102</v>
      </c>
      <c r="S27" s="66">
        <v>6.7860662973468999</v>
      </c>
      <c r="T27" s="66">
        <v>6.8038308956450297</v>
      </c>
      <c r="U27" s="68">
        <v>-0.261780500215121</v>
      </c>
      <c r="V27" s="35"/>
      <c r="W27" s="35"/>
    </row>
    <row r="28" spans="1:23" ht="12" thickBot="1" x14ac:dyDescent="0.2">
      <c r="A28" s="51"/>
      <c r="B28" s="40" t="s">
        <v>26</v>
      </c>
      <c r="C28" s="41"/>
      <c r="D28" s="66">
        <v>667354.83290000004</v>
      </c>
      <c r="E28" s="66">
        <v>796328</v>
      </c>
      <c r="F28" s="67">
        <v>83.804014539235098</v>
      </c>
      <c r="G28" s="66">
        <v>571477.41850000003</v>
      </c>
      <c r="H28" s="67">
        <v>16.777113372503301</v>
      </c>
      <c r="I28" s="66">
        <v>43340.328800000003</v>
      </c>
      <c r="J28" s="67">
        <v>6.4943455360417497</v>
      </c>
      <c r="K28" s="66">
        <v>29200.9584</v>
      </c>
      <c r="L28" s="67">
        <v>5.1097309280646597</v>
      </c>
      <c r="M28" s="67">
        <v>0.48420912102665797</v>
      </c>
      <c r="N28" s="66">
        <v>13695220.494899999</v>
      </c>
      <c r="O28" s="66">
        <v>161645276.54429999</v>
      </c>
      <c r="P28" s="66">
        <v>40011</v>
      </c>
      <c r="Q28" s="66">
        <v>39729</v>
      </c>
      <c r="R28" s="67">
        <v>0.70980895567469604</v>
      </c>
      <c r="S28" s="66">
        <v>16.6792840193947</v>
      </c>
      <c r="T28" s="66">
        <v>16.155954396033099</v>
      </c>
      <c r="U28" s="68">
        <v>3.1376024459624299</v>
      </c>
      <c r="V28" s="35"/>
      <c r="W28" s="35"/>
    </row>
    <row r="29" spans="1:23" ht="12" thickBot="1" x14ac:dyDescent="0.2">
      <c r="A29" s="51"/>
      <c r="B29" s="40" t="s">
        <v>27</v>
      </c>
      <c r="C29" s="41"/>
      <c r="D29" s="66">
        <v>485083.49119999999</v>
      </c>
      <c r="E29" s="66">
        <v>467690</v>
      </c>
      <c r="F29" s="67">
        <v>103.71902140306599</v>
      </c>
      <c r="G29" s="66">
        <v>472174.79389999999</v>
      </c>
      <c r="H29" s="67">
        <v>2.7338810683600099</v>
      </c>
      <c r="I29" s="66">
        <v>75035.024900000004</v>
      </c>
      <c r="J29" s="67">
        <v>15.4684763058785</v>
      </c>
      <c r="K29" s="66">
        <v>72020.6682</v>
      </c>
      <c r="L29" s="67">
        <v>15.252967572693599</v>
      </c>
      <c r="M29" s="67">
        <v>4.1854050723734E-2</v>
      </c>
      <c r="N29" s="66">
        <v>9924191.0437000003</v>
      </c>
      <c r="O29" s="66">
        <v>118154332.4201</v>
      </c>
      <c r="P29" s="66">
        <v>86121</v>
      </c>
      <c r="Q29" s="66">
        <v>86168</v>
      </c>
      <c r="R29" s="67">
        <v>-5.4544610528273002E-2</v>
      </c>
      <c r="S29" s="66">
        <v>5.6325808014305503</v>
      </c>
      <c r="T29" s="66">
        <v>5.6625344466623302</v>
      </c>
      <c r="U29" s="68">
        <v>-0.53179255278825699</v>
      </c>
      <c r="V29" s="35"/>
      <c r="W29" s="35"/>
    </row>
    <row r="30" spans="1:23" ht="12" thickBot="1" x14ac:dyDescent="0.2">
      <c r="A30" s="51"/>
      <c r="B30" s="40" t="s">
        <v>28</v>
      </c>
      <c r="C30" s="41"/>
      <c r="D30" s="66">
        <v>794711.10970000003</v>
      </c>
      <c r="E30" s="66">
        <v>1094602</v>
      </c>
      <c r="F30" s="67">
        <v>72.602745993520898</v>
      </c>
      <c r="G30" s="66">
        <v>1038571.7098</v>
      </c>
      <c r="H30" s="67">
        <v>-23.480381546976702</v>
      </c>
      <c r="I30" s="66">
        <v>110162.4458</v>
      </c>
      <c r="J30" s="67">
        <v>13.8619486320741</v>
      </c>
      <c r="K30" s="66">
        <v>148763.70329999999</v>
      </c>
      <c r="L30" s="67">
        <v>14.323874018159801</v>
      </c>
      <c r="M30" s="67">
        <v>-0.25948034798620101</v>
      </c>
      <c r="N30" s="66">
        <v>21737006.259599999</v>
      </c>
      <c r="O30" s="66">
        <v>211252763.39590001</v>
      </c>
      <c r="P30" s="66">
        <v>51206</v>
      </c>
      <c r="Q30" s="66">
        <v>49915</v>
      </c>
      <c r="R30" s="67">
        <v>2.5863968746869599</v>
      </c>
      <c r="S30" s="66">
        <v>15.519882625083</v>
      </c>
      <c r="T30" s="66">
        <v>15.494261115897</v>
      </c>
      <c r="U30" s="68">
        <v>0.16508829225657501</v>
      </c>
      <c r="V30" s="35"/>
      <c r="W30" s="35"/>
    </row>
    <row r="31" spans="1:23" ht="12" thickBot="1" x14ac:dyDescent="0.2">
      <c r="A31" s="51"/>
      <c r="B31" s="40" t="s">
        <v>29</v>
      </c>
      <c r="C31" s="41"/>
      <c r="D31" s="66">
        <v>577583.24750000006</v>
      </c>
      <c r="E31" s="66">
        <v>661739</v>
      </c>
      <c r="F31" s="67">
        <v>87.282636734422496</v>
      </c>
      <c r="G31" s="66">
        <v>618525.62800000003</v>
      </c>
      <c r="H31" s="67">
        <v>-6.6193507021507099</v>
      </c>
      <c r="I31" s="66">
        <v>35935.5579</v>
      </c>
      <c r="J31" s="67">
        <v>6.2217105595674296</v>
      </c>
      <c r="K31" s="66">
        <v>2669.6223</v>
      </c>
      <c r="L31" s="67">
        <v>0.431610620344417</v>
      </c>
      <c r="M31" s="67">
        <v>12.460914639497901</v>
      </c>
      <c r="N31" s="66">
        <v>16051620.117900001</v>
      </c>
      <c r="O31" s="66">
        <v>185965365.991</v>
      </c>
      <c r="P31" s="66">
        <v>23265</v>
      </c>
      <c r="Q31" s="66">
        <v>22532</v>
      </c>
      <c r="R31" s="67">
        <v>3.25315107402806</v>
      </c>
      <c r="S31" s="66">
        <v>24.826273264560498</v>
      </c>
      <c r="T31" s="66">
        <v>23.958384528670301</v>
      </c>
      <c r="U31" s="68">
        <v>3.4958478328242402</v>
      </c>
      <c r="V31" s="35"/>
      <c r="W31" s="35"/>
    </row>
    <row r="32" spans="1:23" ht="12" thickBot="1" x14ac:dyDescent="0.2">
      <c r="A32" s="51"/>
      <c r="B32" s="40" t="s">
        <v>30</v>
      </c>
      <c r="C32" s="41"/>
      <c r="D32" s="66">
        <v>109244.8266</v>
      </c>
      <c r="E32" s="66">
        <v>128046</v>
      </c>
      <c r="F32" s="67">
        <v>85.316860034675102</v>
      </c>
      <c r="G32" s="66">
        <v>92262.427299999996</v>
      </c>
      <c r="H32" s="67">
        <v>18.406625315395299</v>
      </c>
      <c r="I32" s="66">
        <v>31625.611499999999</v>
      </c>
      <c r="J32" s="67">
        <v>28.949299005066099</v>
      </c>
      <c r="K32" s="66">
        <v>24883.668900000001</v>
      </c>
      <c r="L32" s="67">
        <v>26.970533540255101</v>
      </c>
      <c r="M32" s="67">
        <v>0.27093844670148298</v>
      </c>
      <c r="N32" s="66">
        <v>3004363.7823000001</v>
      </c>
      <c r="O32" s="66">
        <v>28344275.736299999</v>
      </c>
      <c r="P32" s="66">
        <v>23531</v>
      </c>
      <c r="Q32" s="66">
        <v>23511</v>
      </c>
      <c r="R32" s="67">
        <v>8.5066564586799995E-2</v>
      </c>
      <c r="S32" s="66">
        <v>4.6425917555565004</v>
      </c>
      <c r="T32" s="66">
        <v>4.85227528816299</v>
      </c>
      <c r="U32" s="68">
        <v>-4.5165188680552504</v>
      </c>
      <c r="V32" s="35"/>
      <c r="W32" s="35"/>
    </row>
    <row r="33" spans="1:23" ht="12" thickBot="1" x14ac:dyDescent="0.2">
      <c r="A33" s="51"/>
      <c r="B33" s="40" t="s">
        <v>31</v>
      </c>
      <c r="C33" s="41"/>
      <c r="D33" s="69"/>
      <c r="E33" s="69"/>
      <c r="F33" s="69"/>
      <c r="G33" s="66">
        <v>127.0945</v>
      </c>
      <c r="H33" s="69"/>
      <c r="I33" s="69"/>
      <c r="J33" s="69"/>
      <c r="K33" s="66">
        <v>25.857700000000001</v>
      </c>
      <c r="L33" s="67">
        <v>20.345254908748998</v>
      </c>
      <c r="M33" s="69"/>
      <c r="N33" s="66">
        <v>13.805300000000001</v>
      </c>
      <c r="O33" s="66">
        <v>4827.0679</v>
      </c>
      <c r="P33" s="69"/>
      <c r="Q33" s="69"/>
      <c r="R33" s="69"/>
      <c r="S33" s="69"/>
      <c r="T33" s="69"/>
      <c r="U33" s="70"/>
      <c r="V33" s="35"/>
      <c r="W33" s="35"/>
    </row>
    <row r="34" spans="1:23" ht="12" thickBot="1" x14ac:dyDescent="0.2">
      <c r="A34" s="51"/>
      <c r="B34" s="40" t="s">
        <v>36</v>
      </c>
      <c r="C34" s="41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6">
        <v>3</v>
      </c>
      <c r="O34" s="66">
        <v>8</v>
      </c>
      <c r="P34" s="69"/>
      <c r="Q34" s="69"/>
      <c r="R34" s="69"/>
      <c r="S34" s="69"/>
      <c r="T34" s="69"/>
      <c r="U34" s="70"/>
      <c r="V34" s="35"/>
      <c r="W34" s="35"/>
    </row>
    <row r="35" spans="1:23" ht="12" thickBot="1" x14ac:dyDescent="0.2">
      <c r="A35" s="51"/>
      <c r="B35" s="40" t="s">
        <v>32</v>
      </c>
      <c r="C35" s="41"/>
      <c r="D35" s="66">
        <v>108532.23239999999</v>
      </c>
      <c r="E35" s="66">
        <v>160564</v>
      </c>
      <c r="F35" s="67">
        <v>67.5943750778506</v>
      </c>
      <c r="G35" s="66">
        <v>44817.166700000002</v>
      </c>
      <c r="H35" s="67">
        <v>142.16665262777499</v>
      </c>
      <c r="I35" s="66">
        <v>12774.8199</v>
      </c>
      <c r="J35" s="67">
        <v>11.770530852915501</v>
      </c>
      <c r="K35" s="66">
        <v>6208.3041999999996</v>
      </c>
      <c r="L35" s="67">
        <v>13.852513795790699</v>
      </c>
      <c r="M35" s="67">
        <v>1.05769876740254</v>
      </c>
      <c r="N35" s="66">
        <v>2087511.9243000001</v>
      </c>
      <c r="O35" s="66">
        <v>29423737.091600001</v>
      </c>
      <c r="P35" s="66">
        <v>8885</v>
      </c>
      <c r="Q35" s="66">
        <v>8986</v>
      </c>
      <c r="R35" s="67">
        <v>-1.1239706209659399</v>
      </c>
      <c r="S35" s="66">
        <v>12.215220303882999</v>
      </c>
      <c r="T35" s="66">
        <v>12.1011264967728</v>
      </c>
      <c r="U35" s="68">
        <v>0.93402987643147795</v>
      </c>
      <c r="V35" s="35"/>
      <c r="W35" s="35"/>
    </row>
    <row r="36" spans="1:23" ht="12" thickBot="1" x14ac:dyDescent="0.2">
      <c r="A36" s="51"/>
      <c r="B36" s="40" t="s">
        <v>37</v>
      </c>
      <c r="C36" s="41"/>
      <c r="D36" s="69"/>
      <c r="E36" s="66">
        <v>298036</v>
      </c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70"/>
      <c r="V36" s="35"/>
      <c r="W36" s="35"/>
    </row>
    <row r="37" spans="1:23" ht="12" thickBot="1" x14ac:dyDescent="0.2">
      <c r="A37" s="51"/>
      <c r="B37" s="40" t="s">
        <v>38</v>
      </c>
      <c r="C37" s="41"/>
      <c r="D37" s="69"/>
      <c r="E37" s="66">
        <v>581668</v>
      </c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70"/>
      <c r="V37" s="35"/>
      <c r="W37" s="35"/>
    </row>
    <row r="38" spans="1:23" ht="12" thickBot="1" x14ac:dyDescent="0.2">
      <c r="A38" s="51"/>
      <c r="B38" s="40" t="s">
        <v>39</v>
      </c>
      <c r="C38" s="41"/>
      <c r="D38" s="69"/>
      <c r="E38" s="66">
        <v>200349</v>
      </c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70"/>
      <c r="V38" s="35"/>
      <c r="W38" s="35"/>
    </row>
    <row r="39" spans="1:23" ht="12" customHeight="1" thickBot="1" x14ac:dyDescent="0.2">
      <c r="A39" s="51"/>
      <c r="B39" s="40" t="s">
        <v>33</v>
      </c>
      <c r="C39" s="41"/>
      <c r="D39" s="66">
        <v>198980.34150000001</v>
      </c>
      <c r="E39" s="66">
        <v>252821</v>
      </c>
      <c r="F39" s="67">
        <v>78.704040210267394</v>
      </c>
      <c r="G39" s="66">
        <v>232700.42610000001</v>
      </c>
      <c r="H39" s="67">
        <v>-14.490770457596501</v>
      </c>
      <c r="I39" s="66">
        <v>9521.3276999999998</v>
      </c>
      <c r="J39" s="67">
        <v>4.7850594828735904</v>
      </c>
      <c r="K39" s="66">
        <v>10627.4059</v>
      </c>
      <c r="L39" s="67">
        <v>4.56699030513722</v>
      </c>
      <c r="M39" s="67">
        <v>-0.10407791048989699</v>
      </c>
      <c r="N39" s="66">
        <v>4107208.2129000002</v>
      </c>
      <c r="O39" s="66">
        <v>49639480.770599999</v>
      </c>
      <c r="P39" s="66">
        <v>323</v>
      </c>
      <c r="Q39" s="66">
        <v>296</v>
      </c>
      <c r="R39" s="67">
        <v>9.1216216216216193</v>
      </c>
      <c r="S39" s="66">
        <v>616.03820897832804</v>
      </c>
      <c r="T39" s="66">
        <v>627.61030439189199</v>
      </c>
      <c r="U39" s="68">
        <v>-1.87847040084665</v>
      </c>
      <c r="V39" s="35"/>
      <c r="W39" s="35"/>
    </row>
    <row r="40" spans="1:23" ht="12" thickBot="1" x14ac:dyDescent="0.2">
      <c r="A40" s="51"/>
      <c r="B40" s="40" t="s">
        <v>34</v>
      </c>
      <c r="C40" s="41"/>
      <c r="D40" s="66">
        <v>405967.44549999997</v>
      </c>
      <c r="E40" s="66">
        <v>295465</v>
      </c>
      <c r="F40" s="67">
        <v>137.39950434061601</v>
      </c>
      <c r="G40" s="66">
        <v>780837.36129999999</v>
      </c>
      <c r="H40" s="67">
        <v>-48.008706342622602</v>
      </c>
      <c r="I40" s="66">
        <v>18849.693899999998</v>
      </c>
      <c r="J40" s="67">
        <v>4.6431540531000497</v>
      </c>
      <c r="K40" s="66">
        <v>39869.288699999997</v>
      </c>
      <c r="L40" s="67">
        <v>5.1059658100404501</v>
      </c>
      <c r="M40" s="67">
        <v>-0.527212686390365</v>
      </c>
      <c r="N40" s="66">
        <v>10450586.3818</v>
      </c>
      <c r="O40" s="66">
        <v>96504895.129700005</v>
      </c>
      <c r="P40" s="66">
        <v>2146</v>
      </c>
      <c r="Q40" s="66">
        <v>1928</v>
      </c>
      <c r="R40" s="67">
        <v>11.3070539419087</v>
      </c>
      <c r="S40" s="66">
        <v>189.17401933830399</v>
      </c>
      <c r="T40" s="66">
        <v>192.95621581950201</v>
      </c>
      <c r="U40" s="68">
        <v>-1.9993213097801199</v>
      </c>
      <c r="V40" s="35"/>
      <c r="W40" s="35"/>
    </row>
    <row r="41" spans="1:23" ht="12" thickBot="1" x14ac:dyDescent="0.2">
      <c r="A41" s="51"/>
      <c r="B41" s="40" t="s">
        <v>40</v>
      </c>
      <c r="C41" s="41"/>
      <c r="D41" s="69"/>
      <c r="E41" s="66">
        <v>83667</v>
      </c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70"/>
      <c r="V41" s="35"/>
      <c r="W41" s="35"/>
    </row>
    <row r="42" spans="1:23" ht="12" thickBot="1" x14ac:dyDescent="0.2">
      <c r="A42" s="51"/>
      <c r="B42" s="40" t="s">
        <v>41</v>
      </c>
      <c r="C42" s="41"/>
      <c r="D42" s="69"/>
      <c r="E42" s="66">
        <v>39979</v>
      </c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70"/>
      <c r="V42" s="35"/>
      <c r="W42" s="35"/>
    </row>
    <row r="43" spans="1:23" ht="12" thickBot="1" x14ac:dyDescent="0.2">
      <c r="A43" s="51"/>
      <c r="B43" s="40" t="s">
        <v>71</v>
      </c>
      <c r="C43" s="41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6">
        <v>170.9402</v>
      </c>
      <c r="O43" s="66">
        <v>170.9402</v>
      </c>
      <c r="P43" s="69"/>
      <c r="Q43" s="69"/>
      <c r="R43" s="69"/>
      <c r="S43" s="69"/>
      <c r="T43" s="69"/>
      <c r="U43" s="70"/>
      <c r="V43" s="35"/>
      <c r="W43" s="35"/>
    </row>
    <row r="44" spans="1:23" ht="12" thickBot="1" x14ac:dyDescent="0.2">
      <c r="A44" s="52"/>
      <c r="B44" s="40" t="s">
        <v>35</v>
      </c>
      <c r="C44" s="41"/>
      <c r="D44" s="71">
        <v>30654.1639</v>
      </c>
      <c r="E44" s="72"/>
      <c r="F44" s="72"/>
      <c r="G44" s="71">
        <v>18085.732100000001</v>
      </c>
      <c r="H44" s="73">
        <v>69.493630285500004</v>
      </c>
      <c r="I44" s="71">
        <v>3225.6642000000002</v>
      </c>
      <c r="J44" s="73">
        <v>10.5227603353422</v>
      </c>
      <c r="K44" s="71">
        <v>1337.3665000000001</v>
      </c>
      <c r="L44" s="73">
        <v>7.3945942171730001</v>
      </c>
      <c r="M44" s="73">
        <v>1.4119522957992401</v>
      </c>
      <c r="N44" s="71">
        <v>320291.98930000002</v>
      </c>
      <c r="O44" s="71">
        <v>6526764.5854000002</v>
      </c>
      <c r="P44" s="71">
        <v>24</v>
      </c>
      <c r="Q44" s="71">
        <v>27</v>
      </c>
      <c r="R44" s="73">
        <v>-11.1111111111111</v>
      </c>
      <c r="S44" s="71">
        <v>1277.2568291666701</v>
      </c>
      <c r="T44" s="71">
        <v>1065.9211</v>
      </c>
      <c r="U44" s="74">
        <v>16.5460637469874</v>
      </c>
      <c r="V44" s="35"/>
      <c r="W44" s="35"/>
    </row>
  </sheetData>
  <mergeCells count="42">
    <mergeCell ref="B18:C18"/>
    <mergeCell ref="A1:U4"/>
    <mergeCell ref="W1:W4"/>
    <mergeCell ref="B6:C6"/>
    <mergeCell ref="A7:C7"/>
    <mergeCell ref="A8:A4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9:C29"/>
    <mergeCell ref="B30:C30"/>
    <mergeCell ref="B19:C19"/>
    <mergeCell ref="B20:C20"/>
    <mergeCell ref="B21:C21"/>
    <mergeCell ref="B22:C22"/>
    <mergeCell ref="B23:C23"/>
    <mergeCell ref="B24:C24"/>
    <mergeCell ref="B43:C43"/>
    <mergeCell ref="B44:C44"/>
    <mergeCell ref="B37:C37"/>
    <mergeCell ref="B38:C38"/>
    <mergeCell ref="B39:C39"/>
    <mergeCell ref="B40:C40"/>
    <mergeCell ref="B41:C41"/>
    <mergeCell ref="B42:C42"/>
    <mergeCell ref="B36:C36"/>
    <mergeCell ref="B31:C31"/>
    <mergeCell ref="B32:C32"/>
    <mergeCell ref="B33:C33"/>
    <mergeCell ref="B34:C34"/>
    <mergeCell ref="B35:C35"/>
    <mergeCell ref="B25:C25"/>
    <mergeCell ref="B26:C26"/>
    <mergeCell ref="B27:C27"/>
    <mergeCell ref="B28:C28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A19" workbookViewId="0">
      <selection sqref="A1:H30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 x14ac:dyDescent="0.2">
      <c r="A2" s="32">
        <v>1</v>
      </c>
      <c r="B2" s="33">
        <v>12</v>
      </c>
      <c r="C2" s="32">
        <v>48967</v>
      </c>
      <c r="D2" s="32">
        <v>552126.57279743603</v>
      </c>
      <c r="E2" s="32">
        <v>427330.74741367501</v>
      </c>
      <c r="F2" s="32">
        <v>124795.825383761</v>
      </c>
      <c r="G2" s="32">
        <v>427330.74741367501</v>
      </c>
      <c r="H2" s="32">
        <v>0.22602756601889901</v>
      </c>
    </row>
    <row r="3" spans="1:8" ht="14.25" x14ac:dyDescent="0.2">
      <c r="A3" s="32">
        <v>2</v>
      </c>
      <c r="B3" s="33">
        <v>13</v>
      </c>
      <c r="C3" s="32">
        <v>7676.3940000000002</v>
      </c>
      <c r="D3" s="32">
        <v>65552.728901603507</v>
      </c>
      <c r="E3" s="32">
        <v>50714.986628008497</v>
      </c>
      <c r="F3" s="32">
        <v>14837.742273595</v>
      </c>
      <c r="G3" s="32">
        <v>50714.986628008497</v>
      </c>
      <c r="H3" s="32">
        <v>0.22634820124524299</v>
      </c>
    </row>
    <row r="4" spans="1:8" ht="14.25" x14ac:dyDescent="0.2">
      <c r="A4" s="32">
        <v>3</v>
      </c>
      <c r="B4" s="33">
        <v>14</v>
      </c>
      <c r="C4" s="32">
        <v>93884</v>
      </c>
      <c r="D4" s="32">
        <v>102442.232381197</v>
      </c>
      <c r="E4" s="32">
        <v>71720.743634187995</v>
      </c>
      <c r="F4" s="32">
        <v>30721.488747008501</v>
      </c>
      <c r="G4" s="32">
        <v>71720.743634187995</v>
      </c>
      <c r="H4" s="32">
        <v>0.299890855879548</v>
      </c>
    </row>
    <row r="5" spans="1:8" ht="14.25" x14ac:dyDescent="0.2">
      <c r="A5" s="32">
        <v>4</v>
      </c>
      <c r="B5" s="33">
        <v>15</v>
      </c>
      <c r="C5" s="32">
        <v>3627</v>
      </c>
      <c r="D5" s="32">
        <v>63475.782076923097</v>
      </c>
      <c r="E5" s="32">
        <v>48953.182506837598</v>
      </c>
      <c r="F5" s="32">
        <v>14522.5995700855</v>
      </c>
      <c r="G5" s="32">
        <v>48953.182506837598</v>
      </c>
      <c r="H5" s="32">
        <v>0.22878961227269701</v>
      </c>
    </row>
    <row r="6" spans="1:8" ht="14.25" x14ac:dyDescent="0.2">
      <c r="A6" s="32">
        <v>5</v>
      </c>
      <c r="B6" s="33">
        <v>16</v>
      </c>
      <c r="C6" s="32">
        <v>2814</v>
      </c>
      <c r="D6" s="32">
        <v>165215.38505213699</v>
      </c>
      <c r="E6" s="32">
        <v>129207.689860684</v>
      </c>
      <c r="F6" s="32">
        <v>36007.695191453</v>
      </c>
      <c r="G6" s="32">
        <v>129207.689860684</v>
      </c>
      <c r="H6" s="32">
        <v>0.21794395951739101</v>
      </c>
    </row>
    <row r="7" spans="1:8" ht="14.25" x14ac:dyDescent="0.2">
      <c r="A7" s="32">
        <v>6</v>
      </c>
      <c r="B7" s="33">
        <v>17</v>
      </c>
      <c r="C7" s="32">
        <v>18578</v>
      </c>
      <c r="D7" s="32">
        <v>301971.57108205103</v>
      </c>
      <c r="E7" s="32">
        <v>232266.94622478599</v>
      </c>
      <c r="F7" s="32">
        <v>69704.624857264993</v>
      </c>
      <c r="G7" s="32">
        <v>232266.94622478599</v>
      </c>
      <c r="H7" s="32">
        <v>0.23083174554310901</v>
      </c>
    </row>
    <row r="8" spans="1:8" ht="14.25" x14ac:dyDescent="0.2">
      <c r="A8" s="32">
        <v>7</v>
      </c>
      <c r="B8" s="33">
        <v>18</v>
      </c>
      <c r="C8" s="32">
        <v>36689</v>
      </c>
      <c r="D8" s="32">
        <v>151819.17776410299</v>
      </c>
      <c r="E8" s="32">
        <v>125503.075833333</v>
      </c>
      <c r="F8" s="32">
        <v>26316.1019307692</v>
      </c>
      <c r="G8" s="32">
        <v>125503.075833333</v>
      </c>
      <c r="H8" s="32">
        <v>0.17333845643439899</v>
      </c>
    </row>
    <row r="9" spans="1:8" ht="14.25" x14ac:dyDescent="0.2">
      <c r="A9" s="32">
        <v>8</v>
      </c>
      <c r="B9" s="33">
        <v>19</v>
      </c>
      <c r="C9" s="32">
        <v>16398</v>
      </c>
      <c r="D9" s="32">
        <v>133653.025152991</v>
      </c>
      <c r="E9" s="32">
        <v>108934.783433333</v>
      </c>
      <c r="F9" s="32">
        <v>24718.241719658101</v>
      </c>
      <c r="G9" s="32">
        <v>108934.783433333</v>
      </c>
      <c r="H9" s="32">
        <v>0.18494337626374999</v>
      </c>
    </row>
    <row r="10" spans="1:8" ht="14.25" x14ac:dyDescent="0.2">
      <c r="A10" s="32">
        <v>9</v>
      </c>
      <c r="B10" s="33">
        <v>21</v>
      </c>
      <c r="C10" s="32">
        <v>160967</v>
      </c>
      <c r="D10" s="32">
        <v>684647.15260000003</v>
      </c>
      <c r="E10" s="32">
        <v>661972.08030000003</v>
      </c>
      <c r="F10" s="32">
        <v>22675.0723</v>
      </c>
      <c r="G10" s="32">
        <v>661972.08030000003</v>
      </c>
      <c r="H10" s="32">
        <v>3.3119355296943397E-2</v>
      </c>
    </row>
    <row r="11" spans="1:8" ht="14.25" x14ac:dyDescent="0.2">
      <c r="A11" s="32">
        <v>10</v>
      </c>
      <c r="B11" s="33">
        <v>22</v>
      </c>
      <c r="C11" s="32">
        <v>37710</v>
      </c>
      <c r="D11" s="32">
        <v>505581.40313931601</v>
      </c>
      <c r="E11" s="32">
        <v>476961.11363675201</v>
      </c>
      <c r="F11" s="32">
        <v>28620.289502564101</v>
      </c>
      <c r="G11" s="32">
        <v>476961.11363675201</v>
      </c>
      <c r="H11" s="32">
        <v>5.6608667417059999E-2</v>
      </c>
    </row>
    <row r="12" spans="1:8" ht="14.25" x14ac:dyDescent="0.2">
      <c r="A12" s="32">
        <v>11</v>
      </c>
      <c r="B12" s="33">
        <v>23</v>
      </c>
      <c r="C12" s="32">
        <v>204704.723</v>
      </c>
      <c r="D12" s="32">
        <v>1399122.8452307701</v>
      </c>
      <c r="E12" s="32">
        <v>1209500.1018692299</v>
      </c>
      <c r="F12" s="32">
        <v>189622.74336153801</v>
      </c>
      <c r="G12" s="32">
        <v>1209500.1018692299</v>
      </c>
      <c r="H12" s="32">
        <v>0.13552973136555599</v>
      </c>
    </row>
    <row r="13" spans="1:8" ht="14.25" x14ac:dyDescent="0.2">
      <c r="A13" s="32">
        <v>12</v>
      </c>
      <c r="B13" s="33">
        <v>24</v>
      </c>
      <c r="C13" s="32">
        <v>16966.238000000001</v>
      </c>
      <c r="D13" s="32">
        <v>773741.42996752099</v>
      </c>
      <c r="E13" s="32">
        <v>722431.78290341899</v>
      </c>
      <c r="F13" s="32">
        <v>51309.647064102603</v>
      </c>
      <c r="G13" s="32">
        <v>722431.78290341899</v>
      </c>
      <c r="H13" s="32">
        <v>6.6313687075353303E-2</v>
      </c>
    </row>
    <row r="14" spans="1:8" ht="14.25" x14ac:dyDescent="0.2">
      <c r="A14" s="32">
        <v>13</v>
      </c>
      <c r="B14" s="33">
        <v>25</v>
      </c>
      <c r="C14" s="32">
        <v>68554</v>
      </c>
      <c r="D14" s="32">
        <v>715401.647</v>
      </c>
      <c r="E14" s="32">
        <v>654137.62520000001</v>
      </c>
      <c r="F14" s="32">
        <v>61264.021800000002</v>
      </c>
      <c r="G14" s="32">
        <v>654137.62520000001</v>
      </c>
      <c r="H14" s="32">
        <v>8.5635841148685499E-2</v>
      </c>
    </row>
    <row r="15" spans="1:8" ht="14.25" x14ac:dyDescent="0.2">
      <c r="A15" s="32">
        <v>14</v>
      </c>
      <c r="B15" s="33">
        <v>26</v>
      </c>
      <c r="C15" s="32">
        <v>53448</v>
      </c>
      <c r="D15" s="32">
        <v>271425.04633055697</v>
      </c>
      <c r="E15" s="32">
        <v>245360.40132291801</v>
      </c>
      <c r="F15" s="32">
        <v>26064.645007639399</v>
      </c>
      <c r="G15" s="32">
        <v>245360.40132291801</v>
      </c>
      <c r="H15" s="32">
        <v>9.6028886648494099E-2</v>
      </c>
    </row>
    <row r="16" spans="1:8" ht="14.25" x14ac:dyDescent="0.2">
      <c r="A16" s="32">
        <v>15</v>
      </c>
      <c r="B16" s="33">
        <v>27</v>
      </c>
      <c r="C16" s="32">
        <v>144076.041</v>
      </c>
      <c r="D16" s="32">
        <v>990759.28326666704</v>
      </c>
      <c r="E16" s="32">
        <v>838480.13890000002</v>
      </c>
      <c r="F16" s="32">
        <v>152279.14436666699</v>
      </c>
      <c r="G16" s="32">
        <v>838480.13890000002</v>
      </c>
      <c r="H16" s="32">
        <v>0.15369943732909799</v>
      </c>
    </row>
    <row r="17" spans="1:8" ht="14.25" x14ac:dyDescent="0.2">
      <c r="A17" s="32">
        <v>16</v>
      </c>
      <c r="B17" s="33">
        <v>29</v>
      </c>
      <c r="C17" s="32">
        <v>195686.8</v>
      </c>
      <c r="D17" s="32">
        <v>2358044.20833675</v>
      </c>
      <c r="E17" s="32">
        <v>2164202.2875957298</v>
      </c>
      <c r="F17" s="32">
        <v>193841.920741026</v>
      </c>
      <c r="G17" s="32">
        <v>2164202.2875957298</v>
      </c>
      <c r="H17" s="32">
        <v>8.2204532067595204E-2</v>
      </c>
    </row>
    <row r="18" spans="1:8" ht="14.25" x14ac:dyDescent="0.2">
      <c r="A18" s="32">
        <v>17</v>
      </c>
      <c r="B18" s="33">
        <v>31</v>
      </c>
      <c r="C18" s="32">
        <v>31151.642</v>
      </c>
      <c r="D18" s="32">
        <v>215185.86879801101</v>
      </c>
      <c r="E18" s="32">
        <v>171444.24029484601</v>
      </c>
      <c r="F18" s="32">
        <v>43741.6285031644</v>
      </c>
      <c r="G18" s="32">
        <v>171444.24029484601</v>
      </c>
      <c r="H18" s="32">
        <v>0.2032737035545</v>
      </c>
    </row>
    <row r="19" spans="1:8" ht="14.25" x14ac:dyDescent="0.2">
      <c r="A19" s="32">
        <v>18</v>
      </c>
      <c r="B19" s="33">
        <v>32</v>
      </c>
      <c r="C19" s="32">
        <v>10755.587</v>
      </c>
      <c r="D19" s="32">
        <v>173791.335096664</v>
      </c>
      <c r="E19" s="32">
        <v>157835.621606309</v>
      </c>
      <c r="F19" s="32">
        <v>15955.7134903554</v>
      </c>
      <c r="G19" s="32">
        <v>157835.621606309</v>
      </c>
      <c r="H19" s="32">
        <v>9.1809603059212805E-2</v>
      </c>
    </row>
    <row r="20" spans="1:8" ht="14.25" x14ac:dyDescent="0.2">
      <c r="A20" s="32">
        <v>19</v>
      </c>
      <c r="B20" s="33">
        <v>33</v>
      </c>
      <c r="C20" s="32">
        <v>44421.716999999997</v>
      </c>
      <c r="D20" s="32">
        <v>488777.065855261</v>
      </c>
      <c r="E20" s="32">
        <v>383638.62611659302</v>
      </c>
      <c r="F20" s="32">
        <v>105138.43973866801</v>
      </c>
      <c r="G20" s="32">
        <v>383638.62611659302</v>
      </c>
      <c r="H20" s="32">
        <v>0.21510510022539001</v>
      </c>
    </row>
    <row r="21" spans="1:8" ht="14.25" x14ac:dyDescent="0.2">
      <c r="A21" s="32">
        <v>20</v>
      </c>
      <c r="B21" s="33">
        <v>34</v>
      </c>
      <c r="C21" s="32">
        <v>39765.716</v>
      </c>
      <c r="D21" s="32">
        <v>203344.51726772601</v>
      </c>
      <c r="E21" s="32">
        <v>138213.605928709</v>
      </c>
      <c r="F21" s="32">
        <v>65130.9113390161</v>
      </c>
      <c r="G21" s="32">
        <v>138213.605928709</v>
      </c>
      <c r="H21" s="32">
        <v>0.32029834004948399</v>
      </c>
    </row>
    <row r="22" spans="1:8" ht="14.25" x14ac:dyDescent="0.2">
      <c r="A22" s="32">
        <v>21</v>
      </c>
      <c r="B22" s="33">
        <v>35</v>
      </c>
      <c r="C22" s="32">
        <v>29624.828000000001</v>
      </c>
      <c r="D22" s="32">
        <v>667354.83299380494</v>
      </c>
      <c r="E22" s="32">
        <v>624014.47806283203</v>
      </c>
      <c r="F22" s="32">
        <v>43340.354930973503</v>
      </c>
      <c r="G22" s="32">
        <v>624014.47806283203</v>
      </c>
      <c r="H22" s="32">
        <v>6.4943494507330196E-2</v>
      </c>
    </row>
    <row r="23" spans="1:8" ht="14.25" x14ac:dyDescent="0.2">
      <c r="A23" s="32">
        <v>22</v>
      </c>
      <c r="B23" s="33">
        <v>36</v>
      </c>
      <c r="C23" s="32">
        <v>110096.47500000001</v>
      </c>
      <c r="D23" s="32">
        <v>485083.48926637199</v>
      </c>
      <c r="E23" s="32">
        <v>410048.45334885299</v>
      </c>
      <c r="F23" s="32">
        <v>75035.035917518602</v>
      </c>
      <c r="G23" s="32">
        <v>410048.45334885299</v>
      </c>
      <c r="H23" s="32">
        <v>0.154684786388009</v>
      </c>
    </row>
    <row r="24" spans="1:8" ht="14.25" x14ac:dyDescent="0.2">
      <c r="A24" s="32">
        <v>23</v>
      </c>
      <c r="B24" s="33">
        <v>37</v>
      </c>
      <c r="C24" s="32">
        <v>83253.442999999999</v>
      </c>
      <c r="D24" s="32">
        <v>794711.09927876096</v>
      </c>
      <c r="E24" s="32">
        <v>684548.65794869303</v>
      </c>
      <c r="F24" s="32">
        <v>110162.441330068</v>
      </c>
      <c r="G24" s="32">
        <v>684548.65794869303</v>
      </c>
      <c r="H24" s="32">
        <v>0.138619482513892</v>
      </c>
    </row>
    <row r="25" spans="1:8" ht="14.25" x14ac:dyDescent="0.2">
      <c r="A25" s="32">
        <v>24</v>
      </c>
      <c r="B25" s="33">
        <v>38</v>
      </c>
      <c r="C25" s="32">
        <v>129945.605</v>
      </c>
      <c r="D25" s="32">
        <v>577583.17467256601</v>
      </c>
      <c r="E25" s="32">
        <v>541647.68050530995</v>
      </c>
      <c r="F25" s="32">
        <v>35935.494167256598</v>
      </c>
      <c r="G25" s="32">
        <v>541647.68050530995</v>
      </c>
      <c r="H25" s="32">
        <v>6.2217003096789597E-2</v>
      </c>
    </row>
    <row r="26" spans="1:8" ht="14.25" x14ac:dyDescent="0.2">
      <c r="A26" s="32">
        <v>25</v>
      </c>
      <c r="B26" s="33">
        <v>39</v>
      </c>
      <c r="C26" s="32">
        <v>77598.217000000004</v>
      </c>
      <c r="D26" s="32">
        <v>109244.78034120701</v>
      </c>
      <c r="E26" s="32">
        <v>77619.199336400401</v>
      </c>
      <c r="F26" s="32">
        <v>31625.581004806802</v>
      </c>
      <c r="G26" s="32">
        <v>77619.199336400401</v>
      </c>
      <c r="H26" s="32">
        <v>0.28949283348851801</v>
      </c>
    </row>
    <row r="27" spans="1:8" ht="14.25" x14ac:dyDescent="0.2">
      <c r="A27" s="32">
        <v>26</v>
      </c>
      <c r="B27" s="33">
        <v>42</v>
      </c>
      <c r="C27" s="32">
        <v>6681.8010000000004</v>
      </c>
      <c r="D27" s="32">
        <v>108532.2323</v>
      </c>
      <c r="E27" s="32">
        <v>95757.4133</v>
      </c>
      <c r="F27" s="32">
        <v>12774.819</v>
      </c>
      <c r="G27" s="32">
        <v>95757.4133</v>
      </c>
      <c r="H27" s="32">
        <v>0.11770530034514</v>
      </c>
    </row>
    <row r="28" spans="1:8" ht="14.25" x14ac:dyDescent="0.2">
      <c r="A28" s="32">
        <v>27</v>
      </c>
      <c r="B28" s="33">
        <v>75</v>
      </c>
      <c r="C28" s="32">
        <v>321</v>
      </c>
      <c r="D28" s="32">
        <v>198980.34188034199</v>
      </c>
      <c r="E28" s="32">
        <v>189459.01282051299</v>
      </c>
      <c r="F28" s="32">
        <v>9521.3290598290605</v>
      </c>
      <c r="G28" s="32">
        <v>189459.01282051299</v>
      </c>
      <c r="H28" s="32">
        <v>4.7850601571258602E-2</v>
      </c>
    </row>
    <row r="29" spans="1:8" ht="14.25" x14ac:dyDescent="0.2">
      <c r="A29" s="32">
        <v>28</v>
      </c>
      <c r="B29" s="33">
        <v>76</v>
      </c>
      <c r="C29" s="32">
        <v>2240</v>
      </c>
      <c r="D29" s="32">
        <v>405967.44228547002</v>
      </c>
      <c r="E29" s="32">
        <v>387117.75347692298</v>
      </c>
      <c r="F29" s="32">
        <v>18849.688808546998</v>
      </c>
      <c r="G29" s="32">
        <v>387117.75347692298</v>
      </c>
      <c r="H29" s="32">
        <v>4.6431528357124302E-2</v>
      </c>
    </row>
    <row r="30" spans="1:8" ht="14.25" x14ac:dyDescent="0.2">
      <c r="A30" s="32">
        <v>29</v>
      </c>
      <c r="B30" s="33">
        <v>99</v>
      </c>
      <c r="C30" s="32">
        <v>25</v>
      </c>
      <c r="D30" s="32">
        <v>30654.163830270001</v>
      </c>
      <c r="E30" s="32">
        <v>27428.499810906898</v>
      </c>
      <c r="F30" s="32">
        <v>3225.6640193631301</v>
      </c>
      <c r="G30" s="32">
        <v>27428.499810906898</v>
      </c>
      <c r="H30" s="32">
        <v>0.10522759770005199</v>
      </c>
    </row>
    <row r="31" spans="1:8" ht="14.25" x14ac:dyDescent="0.2">
      <c r="A31" s="32"/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2"/>
      <c r="D42" s="32"/>
      <c r="E42" s="32"/>
      <c r="F42" s="32"/>
      <c r="G42" s="32"/>
      <c r="H42" s="32"/>
    </row>
    <row r="43" spans="1:8" ht="14.25" x14ac:dyDescent="0.2">
      <c r="A43" s="32"/>
      <c r="B43" s="33"/>
      <c r="C43" s="32"/>
      <c r="D43" s="32"/>
      <c r="E43" s="32"/>
      <c r="F43" s="32"/>
      <c r="G43" s="32"/>
      <c r="H43" s="32"/>
    </row>
    <row r="44" spans="1:8" ht="14.25" x14ac:dyDescent="0.2">
      <c r="A44" s="32"/>
      <c r="B44" s="33"/>
      <c r="C44" s="33"/>
      <c r="D44" s="33"/>
      <c r="E44" s="33"/>
      <c r="F44" s="33"/>
      <c r="G44" s="33"/>
      <c r="H44" s="33"/>
    </row>
    <row r="45" spans="1:8" ht="14.25" x14ac:dyDescent="0.2">
      <c r="A45" s="32"/>
      <c r="B45" s="33"/>
      <c r="C45" s="33"/>
      <c r="D45" s="33"/>
      <c r="E45" s="33"/>
      <c r="F45" s="33"/>
      <c r="G45" s="33"/>
      <c r="H45" s="33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  <row r="63" spans="1:8" ht="14.25" x14ac:dyDescent="0.2">
      <c r="A63" s="32"/>
      <c r="B63" s="33"/>
      <c r="C63" s="32"/>
      <c r="D63" s="32"/>
      <c r="E63" s="32"/>
      <c r="F63" s="32"/>
      <c r="G63" s="32"/>
      <c r="H63" s="32"/>
    </row>
    <row r="64" spans="1:8" ht="14.25" x14ac:dyDescent="0.2">
      <c r="A64" s="32"/>
      <c r="B64" s="33"/>
      <c r="C64" s="32"/>
      <c r="D64" s="32"/>
      <c r="E64" s="32"/>
      <c r="F64" s="32"/>
      <c r="G64" s="32"/>
      <c r="H64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Windows 用户</cp:lastModifiedBy>
  <dcterms:created xsi:type="dcterms:W3CDTF">2013-06-21T00:28:37Z</dcterms:created>
  <dcterms:modified xsi:type="dcterms:W3CDTF">2014-06-19T00:17:47Z</dcterms:modified>
</cp:coreProperties>
</file>