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s="1"/>
  <c r="L39" i="2" s="1"/>
  <c r="K39" i="2" l="1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<sst xmlns="http://schemas.openxmlformats.org/spreadsheetml/2006/main" count="116" uniqueCount="73">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</sst>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12" sqref="N1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7" t="s">
        <v>4</v>
      </c>
      <c r="D2" s="37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8" t="s">
        <v>5</v>
      </c>
      <c r="B3" s="38"/>
      <c r="C3" s="38"/>
      <c r="D3" s="38"/>
      <c r="E3" s="15">
        <f>RA!D7</f>
        <v>13019398.055199999</v>
      </c>
      <c r="F3" s="25">
        <f>RA!I7</f>
        <v>1631273.371</v>
      </c>
      <c r="G3" s="16">
        <f>E3-F3</f>
        <v>11388124.6842</v>
      </c>
      <c r="H3" s="27">
        <f>RA!J7</f>
        <v>12.529560614735701</v>
      </c>
      <c r="I3" s="20">
        <f>SUM(I4:I40)</f>
        <v>13019400.713766277</v>
      </c>
      <c r="J3" s="21">
        <f>SUM(J4:J40)</f>
        <v>11388124.270118808</v>
      </c>
      <c r="K3" s="22">
        <f>E3-I3</f>
        <v>-2.658566277474165</v>
      </c>
      <c r="L3" s="22">
        <f>G3-J3</f>
        <v>0.41408119164407253</v>
      </c>
    </row>
    <row r="4" spans="1:12" x14ac:dyDescent="0.15">
      <c r="A4" s="39">
        <f>RA!A8</f>
        <v>41814</v>
      </c>
      <c r="B4" s="12">
        <v>12</v>
      </c>
      <c r="C4" s="36" t="s">
        <v>6</v>
      </c>
      <c r="D4" s="36"/>
      <c r="E4" s="15">
        <f>VLOOKUP(C4,RA!B8:D39,3,0)</f>
        <v>510559.5858</v>
      </c>
      <c r="F4" s="25">
        <f>VLOOKUP(C4,RA!B8:I43,8,0)</f>
        <v>115120.68889999999</v>
      </c>
      <c r="G4" s="16">
        <f t="shared" ref="G4:G40" si="0">E4-F4</f>
        <v>395438.89689999999</v>
      </c>
      <c r="H4" s="27">
        <f>RA!J8</f>
        <v>22.547943883889001</v>
      </c>
      <c r="I4" s="20">
        <f>VLOOKUP(B4,RMS!B:D,3,FALSE)</f>
        <v>510559.99366923101</v>
      </c>
      <c r="J4" s="21">
        <f>VLOOKUP(B4,RMS!B:E,4,FALSE)</f>
        <v>395438.90187863202</v>
      </c>
      <c r="K4" s="22">
        <f t="shared" ref="K4:K40" si="1">E4-I4</f>
        <v>-0.40786923101404682</v>
      </c>
      <c r="L4" s="22">
        <f t="shared" ref="L4:L40" si="2">G4-J4</f>
        <v>-4.9786320305429399E-3</v>
      </c>
    </row>
    <row r="5" spans="1:12" x14ac:dyDescent="0.15">
      <c r="A5" s="39"/>
      <c r="B5" s="12">
        <v>13</v>
      </c>
      <c r="C5" s="36" t="s">
        <v>7</v>
      </c>
      <c r="D5" s="36"/>
      <c r="E5" s="15">
        <f>VLOOKUP(C5,RA!B8:D40,3,0)</f>
        <v>73424.108699999997</v>
      </c>
      <c r="F5" s="25">
        <f>VLOOKUP(C5,RA!B9:I44,8,0)</f>
        <v>16271.141900000001</v>
      </c>
      <c r="G5" s="16">
        <f t="shared" si="0"/>
        <v>57152.966799999995</v>
      </c>
      <c r="H5" s="27">
        <f>RA!J9</f>
        <v>22.1604895014544</v>
      </c>
      <c r="I5" s="20">
        <f>VLOOKUP(B5,RMS!B:D,3,FALSE)</f>
        <v>73424.122261266195</v>
      </c>
      <c r="J5" s="21">
        <f>VLOOKUP(B5,RMS!B:E,4,FALSE)</f>
        <v>57152.968999455399</v>
      </c>
      <c r="K5" s="22">
        <f t="shared" si="1"/>
        <v>-1.3561266197939403E-2</v>
      </c>
      <c r="L5" s="22">
        <f t="shared" si="2"/>
        <v>-2.1994554044795223E-3</v>
      </c>
    </row>
    <row r="6" spans="1:12" x14ac:dyDescent="0.15">
      <c r="A6" s="39"/>
      <c r="B6" s="12">
        <v>14</v>
      </c>
      <c r="C6" s="36" t="s">
        <v>8</v>
      </c>
      <c r="D6" s="36"/>
      <c r="E6" s="15">
        <f>VLOOKUP(C6,RA!B10:D41,3,0)</f>
        <v>109416.4277</v>
      </c>
      <c r="F6" s="25">
        <f>VLOOKUP(C6,RA!B10:I45,8,0)</f>
        <v>29550.164700000001</v>
      </c>
      <c r="G6" s="16">
        <f t="shared" si="0"/>
        <v>79866.263000000006</v>
      </c>
      <c r="H6" s="27">
        <f>RA!J10</f>
        <v>27.007064040713502</v>
      </c>
      <c r="I6" s="20">
        <f>VLOOKUP(B6,RMS!B:D,3,FALSE)</f>
        <v>109418.257267521</v>
      </c>
      <c r="J6" s="21">
        <f>VLOOKUP(B6,RMS!B:E,4,FALSE)</f>
        <v>79866.263072649599</v>
      </c>
      <c r="K6" s="22">
        <f t="shared" si="1"/>
        <v>-1.8295675209956244</v>
      </c>
      <c r="L6" s="22">
        <f t="shared" si="2"/>
        <v>-7.2649592766538262E-5</v>
      </c>
    </row>
    <row r="7" spans="1:12" x14ac:dyDescent="0.15">
      <c r="A7" s="39"/>
      <c r="B7" s="12">
        <v>15</v>
      </c>
      <c r="C7" s="36" t="s">
        <v>9</v>
      </c>
      <c r="D7" s="36"/>
      <c r="E7" s="15">
        <f>VLOOKUP(C7,RA!B10:D42,3,0)</f>
        <v>55364.682999999997</v>
      </c>
      <c r="F7" s="25">
        <f>VLOOKUP(C7,RA!B11:I46,8,0)</f>
        <v>11203.9292</v>
      </c>
      <c r="G7" s="16">
        <f t="shared" si="0"/>
        <v>44160.753799999999</v>
      </c>
      <c r="H7" s="27">
        <f>RA!J11</f>
        <v>20.236599566550399</v>
      </c>
      <c r="I7" s="20">
        <f>VLOOKUP(B7,RMS!B:D,3,FALSE)</f>
        <v>55364.686592307698</v>
      </c>
      <c r="J7" s="21">
        <f>VLOOKUP(B7,RMS!B:E,4,FALSE)</f>
        <v>44160.753931623898</v>
      </c>
      <c r="K7" s="22">
        <f t="shared" si="1"/>
        <v>-3.5923077011830173E-3</v>
      </c>
      <c r="L7" s="22">
        <f t="shared" si="2"/>
        <v>-1.3162389950593933E-4</v>
      </c>
    </row>
    <row r="8" spans="1:12" x14ac:dyDescent="0.15">
      <c r="A8" s="39"/>
      <c r="B8" s="12">
        <v>16</v>
      </c>
      <c r="C8" s="36" t="s">
        <v>10</v>
      </c>
      <c r="D8" s="36"/>
      <c r="E8" s="15">
        <f>VLOOKUP(C8,RA!B12:D43,3,0)</f>
        <v>118096.6669</v>
      </c>
      <c r="F8" s="25">
        <f>VLOOKUP(C8,RA!B12:I47,8,0)</f>
        <v>26655.196400000001</v>
      </c>
      <c r="G8" s="16">
        <f t="shared" si="0"/>
        <v>91441.470499999996</v>
      </c>
      <c r="H8" s="27">
        <f>RA!J12</f>
        <v>22.570659358718999</v>
      </c>
      <c r="I8" s="20">
        <f>VLOOKUP(B8,RMS!B:D,3,FALSE)</f>
        <v>118096.667117094</v>
      </c>
      <c r="J8" s="21">
        <f>VLOOKUP(B8,RMS!B:E,4,FALSE)</f>
        <v>91441.470247008503</v>
      </c>
      <c r="K8" s="22">
        <f t="shared" si="1"/>
        <v>-2.1709399879910052E-4</v>
      </c>
      <c r="L8" s="22">
        <f t="shared" si="2"/>
        <v>2.5299149274360389E-4</v>
      </c>
    </row>
    <row r="9" spans="1:12" x14ac:dyDescent="0.15">
      <c r="A9" s="39"/>
      <c r="B9" s="12">
        <v>17</v>
      </c>
      <c r="C9" s="36" t="s">
        <v>11</v>
      </c>
      <c r="D9" s="36"/>
      <c r="E9" s="15">
        <f>VLOOKUP(C9,RA!B12:D44,3,0)</f>
        <v>267254.95030000003</v>
      </c>
      <c r="F9" s="25">
        <f>VLOOKUP(C9,RA!B13:I48,8,0)</f>
        <v>61718.399400000002</v>
      </c>
      <c r="G9" s="16">
        <f t="shared" si="0"/>
        <v>205536.55090000003</v>
      </c>
      <c r="H9" s="27">
        <f>RA!J13</f>
        <v>23.093454145833299</v>
      </c>
      <c r="I9" s="20">
        <f>VLOOKUP(B9,RMS!B:D,3,FALSE)</f>
        <v>267255.084062393</v>
      </c>
      <c r="J9" s="21">
        <f>VLOOKUP(B9,RMS!B:E,4,FALSE)</f>
        <v>205536.55060683799</v>
      </c>
      <c r="K9" s="22">
        <f t="shared" si="1"/>
        <v>-0.13376239297213033</v>
      </c>
      <c r="L9" s="22">
        <f t="shared" si="2"/>
        <v>2.9316204017959535E-4</v>
      </c>
    </row>
    <row r="10" spans="1:12" x14ac:dyDescent="0.15">
      <c r="A10" s="39"/>
      <c r="B10" s="12">
        <v>18</v>
      </c>
      <c r="C10" s="36" t="s">
        <v>12</v>
      </c>
      <c r="D10" s="36"/>
      <c r="E10" s="15">
        <f>VLOOKUP(C10,RA!B14:D45,3,0)</f>
        <v>144478.80050000001</v>
      </c>
      <c r="F10" s="25">
        <f>VLOOKUP(C10,RA!B14:I49,8,0)</f>
        <v>5490.5051999999996</v>
      </c>
      <c r="G10" s="16">
        <f t="shared" si="0"/>
        <v>138988.2953</v>
      </c>
      <c r="H10" s="27">
        <f>RA!J14</f>
        <v>3.8002151049143</v>
      </c>
      <c r="I10" s="20">
        <f>VLOOKUP(B10,RMS!B:D,3,FALSE)</f>
        <v>144478.811965812</v>
      </c>
      <c r="J10" s="21">
        <f>VLOOKUP(B10,RMS!B:E,4,FALSE)</f>
        <v>138988.293211966</v>
      </c>
      <c r="K10" s="22">
        <f t="shared" si="1"/>
        <v>-1.146581198554486E-2</v>
      </c>
      <c r="L10" s="22">
        <f t="shared" si="2"/>
        <v>2.0880340016447008E-3</v>
      </c>
    </row>
    <row r="11" spans="1:12" x14ac:dyDescent="0.15">
      <c r="A11" s="39"/>
      <c r="B11" s="12">
        <v>19</v>
      </c>
      <c r="C11" s="36" t="s">
        <v>13</v>
      </c>
      <c r="D11" s="36"/>
      <c r="E11" s="15">
        <f>VLOOKUP(C11,RA!B14:D46,3,0)</f>
        <v>107393.5681</v>
      </c>
      <c r="F11" s="25">
        <f>VLOOKUP(C11,RA!B15:I50,8,0)</f>
        <v>14554.240299999999</v>
      </c>
      <c r="G11" s="16">
        <f t="shared" si="0"/>
        <v>92839.327799999999</v>
      </c>
      <c r="H11" s="27">
        <f>RA!J15</f>
        <v>13.552245779233001</v>
      </c>
      <c r="I11" s="20">
        <f>VLOOKUP(B11,RMS!B:D,3,FALSE)</f>
        <v>107393.621993162</v>
      </c>
      <c r="J11" s="21">
        <f>VLOOKUP(B11,RMS!B:E,4,FALSE)</f>
        <v>92839.327275213698</v>
      </c>
      <c r="K11" s="22">
        <f t="shared" si="1"/>
        <v>-5.3893161995802075E-2</v>
      </c>
      <c r="L11" s="22">
        <f t="shared" si="2"/>
        <v>5.2478630095720291E-4</v>
      </c>
    </row>
    <row r="12" spans="1:12" x14ac:dyDescent="0.15">
      <c r="A12" s="39"/>
      <c r="B12" s="12">
        <v>21</v>
      </c>
      <c r="C12" s="36" t="s">
        <v>14</v>
      </c>
      <c r="D12" s="36"/>
      <c r="E12" s="15">
        <f>VLOOKUP(C12,RA!B16:D47,3,0)</f>
        <v>628172.30599999998</v>
      </c>
      <c r="F12" s="25">
        <f>VLOOKUP(C12,RA!B16:I51,8,0)</f>
        <v>25212.155299999999</v>
      </c>
      <c r="G12" s="16">
        <f t="shared" si="0"/>
        <v>602960.1507</v>
      </c>
      <c r="H12" s="27">
        <f>RA!J16</f>
        <v>4.0135731962688599</v>
      </c>
      <c r="I12" s="20">
        <f>VLOOKUP(B12,RMS!B:D,3,FALSE)</f>
        <v>628172.13029999996</v>
      </c>
      <c r="J12" s="21">
        <f>VLOOKUP(B12,RMS!B:E,4,FALSE)</f>
        <v>602960.1507</v>
      </c>
      <c r="K12" s="22">
        <f t="shared" si="1"/>
        <v>0.17570000002160668</v>
      </c>
      <c r="L12" s="22">
        <f t="shared" si="2"/>
        <v>0</v>
      </c>
    </row>
    <row r="13" spans="1:12" x14ac:dyDescent="0.15">
      <c r="A13" s="39"/>
      <c r="B13" s="12">
        <v>22</v>
      </c>
      <c r="C13" s="36" t="s">
        <v>15</v>
      </c>
      <c r="D13" s="36"/>
      <c r="E13" s="15">
        <f>VLOOKUP(C13,RA!B16:D48,3,0)</f>
        <v>472687.52269999997</v>
      </c>
      <c r="F13" s="25">
        <f>VLOOKUP(C13,RA!B17:I52,8,0)</f>
        <v>57095.9735</v>
      </c>
      <c r="G13" s="16">
        <f t="shared" si="0"/>
        <v>415591.54919999995</v>
      </c>
      <c r="H13" s="27">
        <f>RA!J17</f>
        <v>12.0790100770731</v>
      </c>
      <c r="I13" s="20">
        <f>VLOOKUP(B13,RMS!B:D,3,FALSE)</f>
        <v>472687.57953076903</v>
      </c>
      <c r="J13" s="21">
        <f>VLOOKUP(B13,RMS!B:E,4,FALSE)</f>
        <v>415591.54873846198</v>
      </c>
      <c r="K13" s="22">
        <f t="shared" si="1"/>
        <v>-5.6830769055522978E-2</v>
      </c>
      <c r="L13" s="22">
        <f t="shared" si="2"/>
        <v>4.6153797302395105E-4</v>
      </c>
    </row>
    <row r="14" spans="1:12" x14ac:dyDescent="0.15">
      <c r="A14" s="39"/>
      <c r="B14" s="12">
        <v>23</v>
      </c>
      <c r="C14" s="36" t="s">
        <v>16</v>
      </c>
      <c r="D14" s="36"/>
      <c r="E14" s="15">
        <f>VLOOKUP(C14,RA!B18:D49,3,0)</f>
        <v>1480721.5374</v>
      </c>
      <c r="F14" s="25">
        <f>VLOOKUP(C14,RA!B18:I53,8,0)</f>
        <v>206942.72409999999</v>
      </c>
      <c r="G14" s="16">
        <f t="shared" si="0"/>
        <v>1273778.8133</v>
      </c>
      <c r="H14" s="27">
        <f>RA!J18</f>
        <v>13.975802936139599</v>
      </c>
      <c r="I14" s="20">
        <f>VLOOKUP(B14,RMS!B:D,3,FALSE)</f>
        <v>1480721.7670906</v>
      </c>
      <c r="J14" s="21">
        <f>VLOOKUP(B14,RMS!B:E,4,FALSE)</f>
        <v>1273778.55815983</v>
      </c>
      <c r="K14" s="22">
        <f t="shared" si="1"/>
        <v>-0.22969059995375574</v>
      </c>
      <c r="L14" s="22">
        <f t="shared" si="2"/>
        <v>0.25514016998931766</v>
      </c>
    </row>
    <row r="15" spans="1:12" x14ac:dyDescent="0.15">
      <c r="A15" s="39"/>
      <c r="B15" s="12">
        <v>24</v>
      </c>
      <c r="C15" s="36" t="s">
        <v>17</v>
      </c>
      <c r="D15" s="36"/>
      <c r="E15" s="15">
        <f>VLOOKUP(C15,RA!B18:D50,3,0)</f>
        <v>414413.56189999997</v>
      </c>
      <c r="F15" s="25">
        <f>VLOOKUP(C15,RA!B19:I54,8,0)</f>
        <v>55455.813999999998</v>
      </c>
      <c r="G15" s="16">
        <f t="shared" si="0"/>
        <v>358957.74789999996</v>
      </c>
      <c r="H15" s="27">
        <f>RA!J19</f>
        <v>13.3817565587735</v>
      </c>
      <c r="I15" s="20">
        <f>VLOOKUP(B15,RMS!B:D,3,FALSE)</f>
        <v>414413.56984871801</v>
      </c>
      <c r="J15" s="21">
        <f>VLOOKUP(B15,RMS!B:E,4,FALSE)</f>
        <v>358957.74873675202</v>
      </c>
      <c r="K15" s="22">
        <f t="shared" si="1"/>
        <v>-7.9487180337309837E-3</v>
      </c>
      <c r="L15" s="22">
        <f t="shared" si="2"/>
        <v>-8.367520640604198E-4</v>
      </c>
    </row>
    <row r="16" spans="1:12" x14ac:dyDescent="0.15">
      <c r="A16" s="39"/>
      <c r="B16" s="12">
        <v>25</v>
      </c>
      <c r="C16" s="36" t="s">
        <v>18</v>
      </c>
      <c r="D16" s="36"/>
      <c r="E16" s="15">
        <f>VLOOKUP(C16,RA!B20:D51,3,0)</f>
        <v>783371.31079999998</v>
      </c>
      <c r="F16" s="25">
        <f>VLOOKUP(C16,RA!B20:I55,8,0)</f>
        <v>63036.291700000002</v>
      </c>
      <c r="G16" s="16">
        <f t="shared" si="0"/>
        <v>720335.01909999992</v>
      </c>
      <c r="H16" s="27">
        <f>RA!J20</f>
        <v>8.0467960507291991</v>
      </c>
      <c r="I16" s="20">
        <f>VLOOKUP(B16,RMS!B:D,3,FALSE)</f>
        <v>783371.32689999999</v>
      </c>
      <c r="J16" s="21">
        <f>VLOOKUP(B16,RMS!B:E,4,FALSE)</f>
        <v>720335.01910000003</v>
      </c>
      <c r="K16" s="22">
        <f t="shared" si="1"/>
        <v>-1.6100000008009374E-2</v>
      </c>
      <c r="L16" s="22">
        <f t="shared" si="2"/>
        <v>0</v>
      </c>
    </row>
    <row r="17" spans="1:12" x14ac:dyDescent="0.15">
      <c r="A17" s="39"/>
      <c r="B17" s="12">
        <v>26</v>
      </c>
      <c r="C17" s="36" t="s">
        <v>19</v>
      </c>
      <c r="D17" s="36"/>
      <c r="E17" s="15">
        <f>VLOOKUP(C17,RA!B20:D52,3,0)</f>
        <v>307807.81030000001</v>
      </c>
      <c r="F17" s="25">
        <f>VLOOKUP(C17,RA!B21:I56,8,0)</f>
        <v>27745.8825</v>
      </c>
      <c r="G17" s="16">
        <f t="shared" si="0"/>
        <v>280061.9278</v>
      </c>
      <c r="H17" s="27">
        <f>RA!J21</f>
        <v>9.0140280953098308</v>
      </c>
      <c r="I17" s="20">
        <f>VLOOKUP(B17,RMS!B:D,3,FALSE)</f>
        <v>307807.54273195699</v>
      </c>
      <c r="J17" s="21">
        <f>VLOOKUP(B17,RMS!B:E,4,FALSE)</f>
        <v>280061.92774896801</v>
      </c>
      <c r="K17" s="22">
        <f t="shared" si="1"/>
        <v>0.26756804302567616</v>
      </c>
      <c r="L17" s="22">
        <f t="shared" si="2"/>
        <v>5.1031995099037886E-5</v>
      </c>
    </row>
    <row r="18" spans="1:12" x14ac:dyDescent="0.15">
      <c r="A18" s="39"/>
      <c r="B18" s="12">
        <v>27</v>
      </c>
      <c r="C18" s="36" t="s">
        <v>20</v>
      </c>
      <c r="D18" s="36"/>
      <c r="E18" s="15">
        <f>VLOOKUP(C18,RA!B22:D53,3,0)</f>
        <v>969995.2818</v>
      </c>
      <c r="F18" s="25">
        <f>VLOOKUP(C18,RA!B22:I57,8,0)</f>
        <v>127616.28109999999</v>
      </c>
      <c r="G18" s="16">
        <f t="shared" si="0"/>
        <v>842379.00069999998</v>
      </c>
      <c r="H18" s="27">
        <f>RA!J22</f>
        <v>13.1563816334431</v>
      </c>
      <c r="I18" s="20">
        <f>VLOOKUP(B18,RMS!B:D,3,FALSE)</f>
        <v>969995.25663333305</v>
      </c>
      <c r="J18" s="21">
        <f>VLOOKUP(B18,RMS!B:E,4,FALSE)</f>
        <v>842379.00199999998</v>
      </c>
      <c r="K18" s="22">
        <f t="shared" si="1"/>
        <v>2.516666695009917E-2</v>
      </c>
      <c r="L18" s="22">
        <f t="shared" si="2"/>
        <v>-1.3000000035390258E-3</v>
      </c>
    </row>
    <row r="19" spans="1:12" x14ac:dyDescent="0.15">
      <c r="A19" s="39"/>
      <c r="B19" s="12">
        <v>29</v>
      </c>
      <c r="C19" s="36" t="s">
        <v>21</v>
      </c>
      <c r="D19" s="36"/>
      <c r="E19" s="15">
        <f>VLOOKUP(C19,RA!B22:D54,3,0)</f>
        <v>2208195.4347999999</v>
      </c>
      <c r="F19" s="25">
        <f>VLOOKUP(C19,RA!B23:I58,8,0)</f>
        <v>194144.52989999999</v>
      </c>
      <c r="G19" s="16">
        <f t="shared" si="0"/>
        <v>2014050.9049</v>
      </c>
      <c r="H19" s="27">
        <f>RA!J23</f>
        <v>8.7919994236191297</v>
      </c>
      <c r="I19" s="20">
        <f>VLOOKUP(B19,RMS!B:D,3,FALSE)</f>
        <v>2208195.9748914498</v>
      </c>
      <c r="J19" s="21">
        <f>VLOOKUP(B19,RMS!B:E,4,FALSE)</f>
        <v>2014050.9354794901</v>
      </c>
      <c r="K19" s="22">
        <f t="shared" si="1"/>
        <v>-0.54009144986048341</v>
      </c>
      <c r="L19" s="22">
        <f t="shared" si="2"/>
        <v>-3.0579490121454E-2</v>
      </c>
    </row>
    <row r="20" spans="1:12" x14ac:dyDescent="0.15">
      <c r="A20" s="39"/>
      <c r="B20" s="12">
        <v>31</v>
      </c>
      <c r="C20" s="36" t="s">
        <v>22</v>
      </c>
      <c r="D20" s="36"/>
      <c r="E20" s="15">
        <f>VLOOKUP(C20,RA!B24:D55,3,0)</f>
        <v>212342.2187</v>
      </c>
      <c r="F20" s="25">
        <f>VLOOKUP(C20,RA!B24:I59,8,0)</f>
        <v>42852.547100000003</v>
      </c>
      <c r="G20" s="16">
        <f t="shared" si="0"/>
        <v>169489.6716</v>
      </c>
      <c r="H20" s="27">
        <f>RA!J24</f>
        <v>20.180888832353499</v>
      </c>
      <c r="I20" s="20">
        <f>VLOOKUP(B20,RMS!B:D,3,FALSE)</f>
        <v>212342.18527807301</v>
      </c>
      <c r="J20" s="21">
        <f>VLOOKUP(B20,RMS!B:E,4,FALSE)</f>
        <v>169489.65300873099</v>
      </c>
      <c r="K20" s="22">
        <f t="shared" si="1"/>
        <v>3.3421926986193284E-2</v>
      </c>
      <c r="L20" s="22">
        <f t="shared" si="2"/>
        <v>1.8591269006719813E-2</v>
      </c>
    </row>
    <row r="21" spans="1:12" x14ac:dyDescent="0.15">
      <c r="A21" s="39"/>
      <c r="B21" s="12">
        <v>32</v>
      </c>
      <c r="C21" s="36" t="s">
        <v>23</v>
      </c>
      <c r="D21" s="36"/>
      <c r="E21" s="15">
        <f>VLOOKUP(C21,RA!B24:D56,3,0)</f>
        <v>178597.15299999999</v>
      </c>
      <c r="F21" s="25">
        <f>VLOOKUP(C21,RA!B25:I60,8,0)</f>
        <v>18380.772799999999</v>
      </c>
      <c r="G21" s="16">
        <f t="shared" si="0"/>
        <v>160216.38019999999</v>
      </c>
      <c r="H21" s="27">
        <f>RA!J25</f>
        <v>10.291750171403899</v>
      </c>
      <c r="I21" s="20">
        <f>VLOOKUP(B21,RMS!B:D,3,FALSE)</f>
        <v>178597.15676426899</v>
      </c>
      <c r="J21" s="21">
        <f>VLOOKUP(B21,RMS!B:E,4,FALSE)</f>
        <v>160216.376516171</v>
      </c>
      <c r="K21" s="22">
        <f t="shared" si="1"/>
        <v>-3.7642690003849566E-3</v>
      </c>
      <c r="L21" s="22">
        <f t="shared" si="2"/>
        <v>3.6838289815932512E-3</v>
      </c>
    </row>
    <row r="22" spans="1:12" x14ac:dyDescent="0.15">
      <c r="A22" s="39"/>
      <c r="B22" s="12">
        <v>33</v>
      </c>
      <c r="C22" s="36" t="s">
        <v>24</v>
      </c>
      <c r="D22" s="36"/>
      <c r="E22" s="15">
        <f>VLOOKUP(C22,RA!B26:D57,3,0)</f>
        <v>476258.32679999998</v>
      </c>
      <c r="F22" s="25">
        <f>VLOOKUP(C22,RA!B26:I61,8,0)</f>
        <v>101792.43580000001</v>
      </c>
      <c r="G22" s="16">
        <f t="shared" si="0"/>
        <v>374465.89099999995</v>
      </c>
      <c r="H22" s="27">
        <f>RA!J26</f>
        <v>21.373366106572401</v>
      </c>
      <c r="I22" s="20">
        <f>VLOOKUP(B22,RMS!B:D,3,FALSE)</f>
        <v>476258.32004602498</v>
      </c>
      <c r="J22" s="21">
        <f>VLOOKUP(B22,RMS!B:E,4,FALSE)</f>
        <v>374465.84039817902</v>
      </c>
      <c r="K22" s="22">
        <f t="shared" si="1"/>
        <v>6.753975001629442E-3</v>
      </c>
      <c r="L22" s="22">
        <f t="shared" si="2"/>
        <v>5.0601820927113295E-2</v>
      </c>
    </row>
    <row r="23" spans="1:12" x14ac:dyDescent="0.15">
      <c r="A23" s="39"/>
      <c r="B23" s="12">
        <v>34</v>
      </c>
      <c r="C23" s="36" t="s">
        <v>25</v>
      </c>
      <c r="D23" s="36"/>
      <c r="E23" s="15">
        <f>VLOOKUP(C23,RA!B26:D58,3,0)</f>
        <v>228363.18049999999</v>
      </c>
      <c r="F23" s="25">
        <f>VLOOKUP(C23,RA!B27:I62,8,0)</f>
        <v>73843.5334</v>
      </c>
      <c r="G23" s="16">
        <f t="shared" si="0"/>
        <v>154519.6471</v>
      </c>
      <c r="H23" s="27">
        <f>RA!J27</f>
        <v>32.336006723290502</v>
      </c>
      <c r="I23" s="20">
        <f>VLOOKUP(B23,RMS!B:D,3,FALSE)</f>
        <v>228363.14988649901</v>
      </c>
      <c r="J23" s="21">
        <f>VLOOKUP(B23,RMS!B:E,4,FALSE)</f>
        <v>154519.64812454599</v>
      </c>
      <c r="K23" s="22">
        <f t="shared" si="1"/>
        <v>3.0613500974141061E-2</v>
      </c>
      <c r="L23" s="22">
        <f t="shared" si="2"/>
        <v>-1.0245459852740169E-3</v>
      </c>
    </row>
    <row r="24" spans="1:12" x14ac:dyDescent="0.15">
      <c r="A24" s="39"/>
      <c r="B24" s="12">
        <v>35</v>
      </c>
      <c r="C24" s="36" t="s">
        <v>26</v>
      </c>
      <c r="D24" s="36"/>
      <c r="E24" s="15">
        <f>VLOOKUP(C24,RA!B28:D59,3,0)</f>
        <v>665123.82620000001</v>
      </c>
      <c r="F24" s="25">
        <f>VLOOKUP(C24,RA!B28:I63,8,0)</f>
        <v>54437.252899999999</v>
      </c>
      <c r="G24" s="16">
        <f t="shared" si="0"/>
        <v>610686.57330000005</v>
      </c>
      <c r="H24" s="27">
        <f>RA!J28</f>
        <v>8.1845290689723296</v>
      </c>
      <c r="I24" s="20">
        <f>VLOOKUP(B24,RMS!B:D,3,FALSE)</f>
        <v>665123.82612743403</v>
      </c>
      <c r="J24" s="21">
        <f>VLOOKUP(B24,RMS!B:E,4,FALSE)</f>
        <v>610686.56397699099</v>
      </c>
      <c r="K24" s="22">
        <f t="shared" si="1"/>
        <v>7.2565977461636066E-5</v>
      </c>
      <c r="L24" s="22">
        <f t="shared" si="2"/>
        <v>9.3230090569704771E-3</v>
      </c>
    </row>
    <row r="25" spans="1:12" x14ac:dyDescent="0.15">
      <c r="A25" s="39"/>
      <c r="B25" s="12">
        <v>36</v>
      </c>
      <c r="C25" s="36" t="s">
        <v>27</v>
      </c>
      <c r="D25" s="36"/>
      <c r="E25" s="15">
        <f>VLOOKUP(C25,RA!B28:D60,3,0)</f>
        <v>452746.54859999998</v>
      </c>
      <c r="F25" s="25">
        <f>VLOOKUP(C25,RA!B29:I64,8,0)</f>
        <v>77802.210200000001</v>
      </c>
      <c r="G25" s="16">
        <f t="shared" si="0"/>
        <v>374944.33840000001</v>
      </c>
      <c r="H25" s="27">
        <f>RA!J29</f>
        <v>17.184495484412398</v>
      </c>
      <c r="I25" s="20">
        <f>VLOOKUP(B25,RMS!B:D,3,FALSE)</f>
        <v>452746.54946460202</v>
      </c>
      <c r="J25" s="21">
        <f>VLOOKUP(B25,RMS!B:E,4,FALSE)</f>
        <v>374944.288887439</v>
      </c>
      <c r="K25" s="22">
        <f t="shared" si="1"/>
        <v>-8.646020432934165E-4</v>
      </c>
      <c r="L25" s="22">
        <f t="shared" si="2"/>
        <v>4.9512561003211886E-2</v>
      </c>
    </row>
    <row r="26" spans="1:12" x14ac:dyDescent="0.15">
      <c r="A26" s="39"/>
      <c r="B26" s="12">
        <v>37</v>
      </c>
      <c r="C26" s="36" t="s">
        <v>28</v>
      </c>
      <c r="D26" s="36"/>
      <c r="E26" s="15">
        <f>VLOOKUP(C26,RA!B30:D61,3,0)</f>
        <v>804208.00089999998</v>
      </c>
      <c r="F26" s="25">
        <f>VLOOKUP(C26,RA!B30:I65,8,0)</f>
        <v>97846.131099999999</v>
      </c>
      <c r="G26" s="16">
        <f t="shared" si="0"/>
        <v>706361.86979999999</v>
      </c>
      <c r="H26" s="27">
        <f>RA!J30</f>
        <v>12.1667691679888</v>
      </c>
      <c r="I26" s="20">
        <f>VLOOKUP(B26,RMS!B:D,3,FALSE)</f>
        <v>804207.99217433599</v>
      </c>
      <c r="J26" s="21">
        <f>VLOOKUP(B26,RMS!B:E,4,FALSE)</f>
        <v>706361.86340749601</v>
      </c>
      <c r="K26" s="22">
        <f t="shared" si="1"/>
        <v>8.7256639963015914E-3</v>
      </c>
      <c r="L26" s="22">
        <f t="shared" si="2"/>
        <v>6.3925039721652865E-3</v>
      </c>
    </row>
    <row r="27" spans="1:12" x14ac:dyDescent="0.15">
      <c r="A27" s="39"/>
      <c r="B27" s="12">
        <v>38</v>
      </c>
      <c r="C27" s="36" t="s">
        <v>29</v>
      </c>
      <c r="D27" s="36"/>
      <c r="E27" s="15">
        <f>VLOOKUP(C27,RA!B30:D62,3,0)</f>
        <v>567392.97219999996</v>
      </c>
      <c r="F27" s="25">
        <f>VLOOKUP(C27,RA!B31:I66,8,0)</f>
        <v>42182.249000000003</v>
      </c>
      <c r="G27" s="16">
        <f t="shared" si="0"/>
        <v>525210.72320000001</v>
      </c>
      <c r="H27" s="27">
        <f>RA!J31</f>
        <v>7.4343975105019799</v>
      </c>
      <c r="I27" s="20">
        <f>VLOOKUP(B27,RMS!B:D,3,FALSE)</f>
        <v>567392.91410265502</v>
      </c>
      <c r="J27" s="21">
        <f>VLOOKUP(B27,RMS!B:E,4,FALSE)</f>
        <v>525210.67411238898</v>
      </c>
      <c r="K27" s="22">
        <f t="shared" si="1"/>
        <v>5.8097344939596951E-2</v>
      </c>
      <c r="L27" s="22">
        <f t="shared" si="2"/>
        <v>4.9087611027061939E-2</v>
      </c>
    </row>
    <row r="28" spans="1:12" x14ac:dyDescent="0.15">
      <c r="A28" s="39"/>
      <c r="B28" s="12">
        <v>39</v>
      </c>
      <c r="C28" s="36" t="s">
        <v>30</v>
      </c>
      <c r="D28" s="36"/>
      <c r="E28" s="15">
        <f>VLOOKUP(C28,RA!B32:D63,3,0)</f>
        <v>119402.1485</v>
      </c>
      <c r="F28" s="25">
        <f>VLOOKUP(C28,RA!B32:I67,8,0)</f>
        <v>34345.729899999998</v>
      </c>
      <c r="G28" s="16">
        <f t="shared" si="0"/>
        <v>85056.418600000005</v>
      </c>
      <c r="H28" s="27">
        <f>RA!J32</f>
        <v>28.764750326079799</v>
      </c>
      <c r="I28" s="20">
        <f>VLOOKUP(B28,RMS!B:D,3,FALSE)</f>
        <v>119402.108894826</v>
      </c>
      <c r="J28" s="21">
        <f>VLOOKUP(B28,RMS!B:E,4,FALSE)</f>
        <v>85056.405710791194</v>
      </c>
      <c r="K28" s="22">
        <f t="shared" si="1"/>
        <v>3.9605173995369114E-2</v>
      </c>
      <c r="L28" s="22">
        <f t="shared" si="2"/>
        <v>1.2889208810520358E-2</v>
      </c>
    </row>
    <row r="29" spans="1:12" x14ac:dyDescent="0.15">
      <c r="A29" s="39"/>
      <c r="B29" s="12">
        <v>40</v>
      </c>
      <c r="C29" s="36" t="s">
        <v>31</v>
      </c>
      <c r="D29" s="36"/>
      <c r="E29" s="15">
        <f>VLOOKUP(C29,RA!B32:D64,3,0)</f>
        <v>3.5398000000000001</v>
      </c>
      <c r="F29" s="25">
        <f>VLOOKUP(C29,RA!B33:I68,8,0)</f>
        <v>5.9799999999999999E-2</v>
      </c>
      <c r="G29" s="16">
        <f t="shared" si="0"/>
        <v>3.48</v>
      </c>
      <c r="H29" s="27">
        <f>RA!J33</f>
        <v>1.6893609808463801</v>
      </c>
      <c r="I29" s="20">
        <f>VLOOKUP(B29,RMS!B:D,3,FALSE)</f>
        <v>3.5398000000000001</v>
      </c>
      <c r="J29" s="21">
        <f>VLOOKUP(B29,RMS!B:E,4,FALSE)</f>
        <v>3.48</v>
      </c>
      <c r="K29" s="22">
        <f t="shared" si="1"/>
        <v>0</v>
      </c>
      <c r="L29" s="22">
        <f t="shared" si="2"/>
        <v>0</v>
      </c>
    </row>
    <row r="30" spans="1:12" x14ac:dyDescent="0.15">
      <c r="A30" s="39"/>
      <c r="B30" s="12">
        <v>41</v>
      </c>
      <c r="C30" s="36" t="s">
        <v>36</v>
      </c>
      <c r="D30" s="3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9"/>
      <c r="B31" s="12">
        <v>42</v>
      </c>
      <c r="C31" s="36" t="s">
        <v>32</v>
      </c>
      <c r="D31" s="36"/>
      <c r="E31" s="15">
        <f>VLOOKUP(C31,RA!B34:D66,3,0)</f>
        <v>105452.644</v>
      </c>
      <c r="F31" s="25">
        <f>VLOOKUP(C31,RA!B35:I70,8,0)</f>
        <v>16877.224399999999</v>
      </c>
      <c r="G31" s="16">
        <f t="shared" si="0"/>
        <v>88575.419599999994</v>
      </c>
      <c r="H31" s="27">
        <f>RA!J35</f>
        <v>16.004553095890099</v>
      </c>
      <c r="I31" s="20">
        <f>VLOOKUP(B31,RMS!B:D,3,FALSE)</f>
        <v>105452.6436</v>
      </c>
      <c r="J31" s="21">
        <f>VLOOKUP(B31,RMS!B:E,4,FALSE)</f>
        <v>88575.416500000007</v>
      </c>
      <c r="K31" s="22">
        <f t="shared" si="1"/>
        <v>4.0000000444706529E-4</v>
      </c>
      <c r="L31" s="22">
        <f t="shared" si="2"/>
        <v>3.0999999871710315E-3</v>
      </c>
    </row>
    <row r="32" spans="1:12" x14ac:dyDescent="0.15">
      <c r="A32" s="39"/>
      <c r="B32" s="12">
        <v>71</v>
      </c>
      <c r="C32" s="36" t="s">
        <v>37</v>
      </c>
      <c r="D32" s="3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9"/>
      <c r="B33" s="12">
        <v>72</v>
      </c>
      <c r="C33" s="36" t="s">
        <v>38</v>
      </c>
      <c r="D33" s="3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9"/>
      <c r="B34" s="12">
        <v>73</v>
      </c>
      <c r="C34" s="36" t="s">
        <v>39</v>
      </c>
      <c r="D34" s="3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9"/>
      <c r="B35" s="12">
        <v>75</v>
      </c>
      <c r="C35" s="36" t="s">
        <v>33</v>
      </c>
      <c r="D35" s="36"/>
      <c r="E35" s="15">
        <f>VLOOKUP(C35,RA!B8:D70,3,0)</f>
        <v>168520.51319999999</v>
      </c>
      <c r="F35" s="25">
        <f>VLOOKUP(C35,RA!B8:I74,8,0)</f>
        <v>7878.3073999999997</v>
      </c>
      <c r="G35" s="16">
        <f t="shared" si="0"/>
        <v>160642.2058</v>
      </c>
      <c r="H35" s="27">
        <f>RA!J39</f>
        <v>4.6749842202593097</v>
      </c>
      <c r="I35" s="20">
        <f>VLOOKUP(B35,RMS!B:D,3,FALSE)</f>
        <v>168520.51282051299</v>
      </c>
      <c r="J35" s="21">
        <f>VLOOKUP(B35,RMS!B:E,4,FALSE)</f>
        <v>160642.209401709</v>
      </c>
      <c r="K35" s="22">
        <f t="shared" si="1"/>
        <v>3.7948699900880456E-4</v>
      </c>
      <c r="L35" s="22">
        <f t="shared" si="2"/>
        <v>-3.6017090023960918E-3</v>
      </c>
    </row>
    <row r="36" spans="1:12" x14ac:dyDescent="0.15">
      <c r="A36" s="39"/>
      <c r="B36" s="12">
        <v>76</v>
      </c>
      <c r="C36" s="36" t="s">
        <v>34</v>
      </c>
      <c r="D36" s="36"/>
      <c r="E36" s="15">
        <f>VLOOKUP(C36,RA!B8:D71,3,0)</f>
        <v>340515.30949999997</v>
      </c>
      <c r="F36" s="25">
        <f>VLOOKUP(C36,RA!B8:I75,8,0)</f>
        <v>21042.602900000002</v>
      </c>
      <c r="G36" s="16">
        <f t="shared" si="0"/>
        <v>319472.70659999998</v>
      </c>
      <c r="H36" s="27">
        <f>RA!J40</f>
        <v>6.1796348983245899</v>
      </c>
      <c r="I36" s="20">
        <f>VLOOKUP(B36,RMS!B:D,3,FALSE)</f>
        <v>340515.305318803</v>
      </c>
      <c r="J36" s="21">
        <f>VLOOKUP(B36,RMS!B:E,4,FALSE)</f>
        <v>319472.70959145302</v>
      </c>
      <c r="K36" s="22">
        <f t="shared" si="1"/>
        <v>4.1811969713307917E-3</v>
      </c>
      <c r="L36" s="22">
        <f t="shared" si="2"/>
        <v>-2.9914530459791422E-3</v>
      </c>
    </row>
    <row r="37" spans="1:12" x14ac:dyDescent="0.15">
      <c r="A37" s="39"/>
      <c r="B37" s="12">
        <v>77</v>
      </c>
      <c r="C37" s="36" t="s">
        <v>40</v>
      </c>
      <c r="D37" s="3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9"/>
      <c r="B38" s="12">
        <v>78</v>
      </c>
      <c r="C38" s="36" t="s">
        <v>41</v>
      </c>
      <c r="D38" s="3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s="35" customFormat="1" x14ac:dyDescent="0.15">
      <c r="A39" s="39"/>
      <c r="B39" s="12">
        <v>9101</v>
      </c>
      <c r="C39" s="36" t="s">
        <v>72</v>
      </c>
      <c r="D39" s="36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</row>
    <row r="40" spans="1:12" x14ac:dyDescent="0.15">
      <c r="A40" s="39"/>
      <c r="B40" s="12">
        <v>99</v>
      </c>
      <c r="C40" s="36" t="s">
        <v>35</v>
      </c>
      <c r="D40" s="36"/>
      <c r="E40" s="15">
        <f>VLOOKUP(C40,RA!B8:D74,3,0)</f>
        <v>49118.116600000001</v>
      </c>
      <c r="F40" s="25">
        <f>VLOOKUP(C40,RA!B8:I78,8,0)</f>
        <v>4178.3962000000001</v>
      </c>
      <c r="G40" s="16">
        <f t="shared" si="0"/>
        <v>44939.720399999998</v>
      </c>
      <c r="H40" s="27">
        <f>RA!J43</f>
        <v>0</v>
      </c>
      <c r="I40" s="20">
        <f>VLOOKUP(B40,RMS!B:D,3,FALSE)</f>
        <v>49118.116632629899</v>
      </c>
      <c r="J40" s="21">
        <f>VLOOKUP(B40,RMS!B:E,4,FALSE)</f>
        <v>44939.7205960215</v>
      </c>
      <c r="K40" s="22">
        <f t="shared" si="1"/>
        <v>-3.2629897759761661E-5</v>
      </c>
      <c r="L40" s="22">
        <f t="shared" si="2"/>
        <v>-1.9602150132413954E-4</v>
      </c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sqref="A1:W44"/>
    </sheetView>
  </sheetViews>
  <sheetFormatPr defaultRowHeight="11.25" x14ac:dyDescent="0.1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54" t="s">
        <v>47</v>
      </c>
      <c r="W1" s="42"/>
    </row>
    <row r="2" spans="1:23" ht="12.75" x14ac:dyDescent="0.2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54"/>
      <c r="W2" s="42"/>
    </row>
    <row r="3" spans="1:23" ht="23.25" thickBot="1" x14ac:dyDescent="0.2">
      <c r="A3" s="40"/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55" t="s">
        <v>48</v>
      </c>
      <c r="W3" s="42"/>
    </row>
    <row r="4" spans="1:23" ht="15" thickTop="1" thickBot="1" x14ac:dyDescent="0.2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53"/>
      <c r="W4" s="42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3" t="s">
        <v>4</v>
      </c>
      <c r="C6" s="44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5" t="s">
        <v>5</v>
      </c>
      <c r="B7" s="46"/>
      <c r="C7" s="47"/>
      <c r="D7" s="63">
        <v>13019398.055199999</v>
      </c>
      <c r="E7" s="63">
        <v>17518444</v>
      </c>
      <c r="F7" s="64">
        <v>74.318233144450502</v>
      </c>
      <c r="G7" s="63">
        <v>12438864.3443</v>
      </c>
      <c r="H7" s="64">
        <v>4.6670957639796598</v>
      </c>
      <c r="I7" s="63">
        <v>1631273.371</v>
      </c>
      <c r="J7" s="64">
        <v>12.529560614735701</v>
      </c>
      <c r="K7" s="63">
        <v>1459735.7112</v>
      </c>
      <c r="L7" s="64">
        <v>11.7352812185697</v>
      </c>
      <c r="M7" s="64">
        <v>0.11751281994669099</v>
      </c>
      <c r="N7" s="63">
        <v>400160358.01969999</v>
      </c>
      <c r="O7" s="63">
        <v>3566817029.7673998</v>
      </c>
      <c r="P7" s="63">
        <v>797755</v>
      </c>
      <c r="Q7" s="63">
        <v>820009</v>
      </c>
      <c r="R7" s="64">
        <v>-2.7138726526172201</v>
      </c>
      <c r="S7" s="63">
        <v>16.320045697237902</v>
      </c>
      <c r="T7" s="63">
        <v>16.616810769150099</v>
      </c>
      <c r="U7" s="65">
        <v>-1.8184083391533801</v>
      </c>
      <c r="V7" s="53"/>
      <c r="W7" s="53"/>
    </row>
    <row r="8" spans="1:23" ht="14.25" thickBot="1" x14ac:dyDescent="0.2">
      <c r="A8" s="48">
        <v>41814</v>
      </c>
      <c r="B8" s="51" t="s">
        <v>6</v>
      </c>
      <c r="C8" s="52"/>
      <c r="D8" s="66">
        <v>510559.5858</v>
      </c>
      <c r="E8" s="66">
        <v>567271</v>
      </c>
      <c r="F8" s="67">
        <v>90.002765133419501</v>
      </c>
      <c r="G8" s="66">
        <v>425950.16350000002</v>
      </c>
      <c r="H8" s="67">
        <v>19.863690532425402</v>
      </c>
      <c r="I8" s="66">
        <v>115120.68889999999</v>
      </c>
      <c r="J8" s="67">
        <v>22.547943883889001</v>
      </c>
      <c r="K8" s="66">
        <v>82320.845199999996</v>
      </c>
      <c r="L8" s="67">
        <v>19.32640300536</v>
      </c>
      <c r="M8" s="67">
        <v>0.39843910276081601</v>
      </c>
      <c r="N8" s="66">
        <v>14153212.425000001</v>
      </c>
      <c r="O8" s="66">
        <v>136728479.8933</v>
      </c>
      <c r="P8" s="66">
        <v>21718</v>
      </c>
      <c r="Q8" s="66">
        <v>23384</v>
      </c>
      <c r="R8" s="67">
        <v>-7.12452959288402</v>
      </c>
      <c r="S8" s="66">
        <v>23.508591297541201</v>
      </c>
      <c r="T8" s="66">
        <v>24.0404566028053</v>
      </c>
      <c r="U8" s="68">
        <v>-2.2624295030377</v>
      </c>
      <c r="V8" s="53"/>
      <c r="W8" s="53"/>
    </row>
    <row r="9" spans="1:23" ht="12" customHeight="1" thickBot="1" x14ac:dyDescent="0.2">
      <c r="A9" s="49"/>
      <c r="B9" s="51" t="s">
        <v>7</v>
      </c>
      <c r="C9" s="52"/>
      <c r="D9" s="66">
        <v>73424.108699999997</v>
      </c>
      <c r="E9" s="66">
        <v>75962</v>
      </c>
      <c r="F9" s="67">
        <v>96.658998841526</v>
      </c>
      <c r="G9" s="66">
        <v>61466.035100000001</v>
      </c>
      <c r="H9" s="67">
        <v>19.454766491030799</v>
      </c>
      <c r="I9" s="66">
        <v>16271.141900000001</v>
      </c>
      <c r="J9" s="67">
        <v>22.1604895014544</v>
      </c>
      <c r="K9" s="66">
        <v>12533.812599999999</v>
      </c>
      <c r="L9" s="67">
        <v>20.391444770446899</v>
      </c>
      <c r="M9" s="67">
        <v>0.29817976534929203</v>
      </c>
      <c r="N9" s="66">
        <v>2307611.1784999999</v>
      </c>
      <c r="O9" s="66">
        <v>22889614.171100002</v>
      </c>
      <c r="P9" s="66">
        <v>4267</v>
      </c>
      <c r="Q9" s="66">
        <v>4130</v>
      </c>
      <c r="R9" s="67">
        <v>3.31719128329298</v>
      </c>
      <c r="S9" s="66">
        <v>17.2074311460042</v>
      </c>
      <c r="T9" s="66">
        <v>17.011591743341398</v>
      </c>
      <c r="U9" s="68">
        <v>1.1381094656205699</v>
      </c>
      <c r="V9" s="53"/>
      <c r="W9" s="53"/>
    </row>
    <row r="10" spans="1:23" ht="14.25" thickBot="1" x14ac:dyDescent="0.2">
      <c r="A10" s="49"/>
      <c r="B10" s="51" t="s">
        <v>8</v>
      </c>
      <c r="C10" s="52"/>
      <c r="D10" s="66">
        <v>109416.4277</v>
      </c>
      <c r="E10" s="66">
        <v>129715</v>
      </c>
      <c r="F10" s="67">
        <v>84.351407084762698</v>
      </c>
      <c r="G10" s="66">
        <v>86679.035999999993</v>
      </c>
      <c r="H10" s="67">
        <v>26.231708091446698</v>
      </c>
      <c r="I10" s="66">
        <v>29550.164700000001</v>
      </c>
      <c r="J10" s="67">
        <v>27.007064040713502</v>
      </c>
      <c r="K10" s="66">
        <v>17491.9853</v>
      </c>
      <c r="L10" s="67">
        <v>20.180179784186802</v>
      </c>
      <c r="M10" s="67">
        <v>0.68935453541685798</v>
      </c>
      <c r="N10" s="66">
        <v>4494478.5144999996</v>
      </c>
      <c r="O10" s="66">
        <v>34608274.715000004</v>
      </c>
      <c r="P10" s="66">
        <v>74745</v>
      </c>
      <c r="Q10" s="66">
        <v>77464</v>
      </c>
      <c r="R10" s="67">
        <v>-3.5100175565423899</v>
      </c>
      <c r="S10" s="66">
        <v>1.46386283631012</v>
      </c>
      <c r="T10" s="66">
        <v>1.42879287669111</v>
      </c>
      <c r="U10" s="68">
        <v>2.39571350191606</v>
      </c>
      <c r="V10" s="53"/>
      <c r="W10" s="53"/>
    </row>
    <row r="11" spans="1:23" ht="14.25" thickBot="1" x14ac:dyDescent="0.2">
      <c r="A11" s="49"/>
      <c r="B11" s="51" t="s">
        <v>9</v>
      </c>
      <c r="C11" s="52"/>
      <c r="D11" s="66">
        <v>55364.682999999997</v>
      </c>
      <c r="E11" s="66">
        <v>94893</v>
      </c>
      <c r="F11" s="67">
        <v>58.3443278218625</v>
      </c>
      <c r="G11" s="66">
        <v>50417.202799999999</v>
      </c>
      <c r="H11" s="67">
        <v>9.8130795149944401</v>
      </c>
      <c r="I11" s="66">
        <v>11203.9292</v>
      </c>
      <c r="J11" s="67">
        <v>20.236599566550399</v>
      </c>
      <c r="K11" s="66">
        <v>9234.3997999999992</v>
      </c>
      <c r="L11" s="67">
        <v>18.315970119627501</v>
      </c>
      <c r="M11" s="67">
        <v>0.213281798780252</v>
      </c>
      <c r="N11" s="66">
        <v>1888031.0238999999</v>
      </c>
      <c r="O11" s="66">
        <v>14686958.6381</v>
      </c>
      <c r="P11" s="66">
        <v>2749</v>
      </c>
      <c r="Q11" s="66">
        <v>3045</v>
      </c>
      <c r="R11" s="67">
        <v>-9.7208538587848992</v>
      </c>
      <c r="S11" s="66">
        <v>20.1399356129502</v>
      </c>
      <c r="T11" s="66">
        <v>20.079732906403901</v>
      </c>
      <c r="U11" s="68">
        <v>0.298922040781054</v>
      </c>
      <c r="V11" s="53"/>
      <c r="W11" s="53"/>
    </row>
    <row r="12" spans="1:23" ht="14.25" thickBot="1" x14ac:dyDescent="0.2">
      <c r="A12" s="49"/>
      <c r="B12" s="51" t="s">
        <v>10</v>
      </c>
      <c r="C12" s="52"/>
      <c r="D12" s="66">
        <v>118096.6669</v>
      </c>
      <c r="E12" s="66">
        <v>407008</v>
      </c>
      <c r="F12" s="67">
        <v>29.015809738383499</v>
      </c>
      <c r="G12" s="66">
        <v>191504.0814</v>
      </c>
      <c r="H12" s="67">
        <v>-38.332036562015503</v>
      </c>
      <c r="I12" s="66">
        <v>26655.196400000001</v>
      </c>
      <c r="J12" s="67">
        <v>22.570659358718999</v>
      </c>
      <c r="K12" s="66">
        <v>1314.8607</v>
      </c>
      <c r="L12" s="67">
        <v>0.68659669829888004</v>
      </c>
      <c r="M12" s="67">
        <v>19.272258802776602</v>
      </c>
      <c r="N12" s="66">
        <v>6194482.4961999999</v>
      </c>
      <c r="O12" s="66">
        <v>43651872.516500004</v>
      </c>
      <c r="P12" s="66">
        <v>1548</v>
      </c>
      <c r="Q12" s="66">
        <v>1711</v>
      </c>
      <c r="R12" s="67">
        <v>-9.52659263588545</v>
      </c>
      <c r="S12" s="66">
        <v>76.289836498707999</v>
      </c>
      <c r="T12" s="66">
        <v>79.171434891876103</v>
      </c>
      <c r="U12" s="68">
        <v>-3.7771720656615799</v>
      </c>
      <c r="V12" s="53"/>
      <c r="W12" s="53"/>
    </row>
    <row r="13" spans="1:23" ht="14.25" thickBot="1" x14ac:dyDescent="0.2">
      <c r="A13" s="49"/>
      <c r="B13" s="51" t="s">
        <v>11</v>
      </c>
      <c r="C13" s="52"/>
      <c r="D13" s="66">
        <v>267254.95030000003</v>
      </c>
      <c r="E13" s="66">
        <v>320485</v>
      </c>
      <c r="F13" s="67">
        <v>83.390782813548199</v>
      </c>
      <c r="G13" s="66">
        <v>256216.2163</v>
      </c>
      <c r="H13" s="67">
        <v>4.3083666441607704</v>
      </c>
      <c r="I13" s="66">
        <v>61718.399400000002</v>
      </c>
      <c r="J13" s="67">
        <v>23.093454145833299</v>
      </c>
      <c r="K13" s="66">
        <v>62292.941099999996</v>
      </c>
      <c r="L13" s="67">
        <v>24.312645780024301</v>
      </c>
      <c r="M13" s="67">
        <v>-9.2232232072279995E-3</v>
      </c>
      <c r="N13" s="66">
        <v>8210843.6716</v>
      </c>
      <c r="O13" s="66">
        <v>68610551.323400006</v>
      </c>
      <c r="P13" s="66">
        <v>9838</v>
      </c>
      <c r="Q13" s="66">
        <v>10381</v>
      </c>
      <c r="R13" s="67">
        <v>-5.2307099508717796</v>
      </c>
      <c r="S13" s="66">
        <v>27.1655773836146</v>
      </c>
      <c r="T13" s="66">
        <v>27.2754116751758</v>
      </c>
      <c r="U13" s="68">
        <v>-0.40431421725455702</v>
      </c>
      <c r="V13" s="53"/>
      <c r="W13" s="53"/>
    </row>
    <row r="14" spans="1:23" ht="14.25" thickBot="1" x14ac:dyDescent="0.2">
      <c r="A14" s="49"/>
      <c r="B14" s="51" t="s">
        <v>12</v>
      </c>
      <c r="C14" s="52"/>
      <c r="D14" s="66">
        <v>144478.80050000001</v>
      </c>
      <c r="E14" s="66">
        <v>162555</v>
      </c>
      <c r="F14" s="67">
        <v>88.879948632770393</v>
      </c>
      <c r="G14" s="66">
        <v>153335.56539999999</v>
      </c>
      <c r="H14" s="67">
        <v>-5.7760669397838402</v>
      </c>
      <c r="I14" s="66">
        <v>5490.5051999999996</v>
      </c>
      <c r="J14" s="67">
        <v>3.8002151049143</v>
      </c>
      <c r="K14" s="66">
        <v>19222.777099999999</v>
      </c>
      <c r="L14" s="67">
        <v>12.536411268875799</v>
      </c>
      <c r="M14" s="67">
        <v>-0.71437502648875895</v>
      </c>
      <c r="N14" s="66">
        <v>4381127.5508000003</v>
      </c>
      <c r="O14" s="66">
        <v>31745540.766600002</v>
      </c>
      <c r="P14" s="66">
        <v>2761</v>
      </c>
      <c r="Q14" s="66">
        <v>2608</v>
      </c>
      <c r="R14" s="67">
        <v>5.8665644171779201</v>
      </c>
      <c r="S14" s="66">
        <v>52.328431908728703</v>
      </c>
      <c r="T14" s="66">
        <v>55.010363880368097</v>
      </c>
      <c r="U14" s="68">
        <v>-5.1251907879013299</v>
      </c>
      <c r="V14" s="53"/>
      <c r="W14" s="53"/>
    </row>
    <row r="15" spans="1:23" ht="14.25" thickBot="1" x14ac:dyDescent="0.2">
      <c r="A15" s="49"/>
      <c r="B15" s="51" t="s">
        <v>13</v>
      </c>
      <c r="C15" s="52"/>
      <c r="D15" s="66">
        <v>107393.5681</v>
      </c>
      <c r="E15" s="66">
        <v>106047</v>
      </c>
      <c r="F15" s="67">
        <v>101.269784246608</v>
      </c>
      <c r="G15" s="66">
        <v>84229.63</v>
      </c>
      <c r="H15" s="67">
        <v>27.500937734144198</v>
      </c>
      <c r="I15" s="66">
        <v>14554.240299999999</v>
      </c>
      <c r="J15" s="67">
        <v>13.552245779233001</v>
      </c>
      <c r="K15" s="66">
        <v>13043.6126</v>
      </c>
      <c r="L15" s="67">
        <v>15.4857769172202</v>
      </c>
      <c r="M15" s="67">
        <v>0.115813597530488</v>
      </c>
      <c r="N15" s="66">
        <v>3682444.9495000001</v>
      </c>
      <c r="O15" s="66">
        <v>24934039.173900001</v>
      </c>
      <c r="P15" s="66">
        <v>4242</v>
      </c>
      <c r="Q15" s="66">
        <v>4795</v>
      </c>
      <c r="R15" s="67">
        <v>-11.5328467153285</v>
      </c>
      <c r="S15" s="66">
        <v>25.316729867986801</v>
      </c>
      <c r="T15" s="66">
        <v>25.514964692387899</v>
      </c>
      <c r="U15" s="68">
        <v>-0.78301907645574098</v>
      </c>
      <c r="V15" s="53"/>
      <c r="W15" s="53"/>
    </row>
    <row r="16" spans="1:23" ht="14.25" thickBot="1" x14ac:dyDescent="0.2">
      <c r="A16" s="49"/>
      <c r="B16" s="51" t="s">
        <v>14</v>
      </c>
      <c r="C16" s="52"/>
      <c r="D16" s="66">
        <v>628172.30599999998</v>
      </c>
      <c r="E16" s="66">
        <v>940806</v>
      </c>
      <c r="F16" s="67">
        <v>66.769589692242604</v>
      </c>
      <c r="G16" s="66">
        <v>618577.29949999996</v>
      </c>
      <c r="H16" s="67">
        <v>1.5511410631711799</v>
      </c>
      <c r="I16" s="66">
        <v>25212.155299999999</v>
      </c>
      <c r="J16" s="67">
        <v>4.0135731962688599</v>
      </c>
      <c r="K16" s="66">
        <v>46188.2667</v>
      </c>
      <c r="L16" s="67">
        <v>7.4668544638372998</v>
      </c>
      <c r="M16" s="67">
        <v>-0.45414372304211198</v>
      </c>
      <c r="N16" s="66">
        <v>21747463.179400001</v>
      </c>
      <c r="O16" s="66">
        <v>180610892.5381</v>
      </c>
      <c r="P16" s="66">
        <v>39530</v>
      </c>
      <c r="Q16" s="66">
        <v>41384</v>
      </c>
      <c r="R16" s="67">
        <v>-4.4799922675430102</v>
      </c>
      <c r="S16" s="66">
        <v>15.891027219832999</v>
      </c>
      <c r="T16" s="66">
        <v>16.3946838294993</v>
      </c>
      <c r="U16" s="68">
        <v>-3.16944023000408</v>
      </c>
      <c r="V16" s="53"/>
      <c r="W16" s="53"/>
    </row>
    <row r="17" spans="1:23" ht="12" thickBot="1" x14ac:dyDescent="0.2">
      <c r="A17" s="49"/>
      <c r="B17" s="51" t="s">
        <v>15</v>
      </c>
      <c r="C17" s="52"/>
      <c r="D17" s="66">
        <v>472687.52269999997</v>
      </c>
      <c r="E17" s="66">
        <v>743617</v>
      </c>
      <c r="F17" s="67">
        <v>63.5659919958796</v>
      </c>
      <c r="G17" s="66">
        <v>843724.25100000005</v>
      </c>
      <c r="H17" s="67">
        <v>-43.976065386320201</v>
      </c>
      <c r="I17" s="66">
        <v>57095.9735</v>
      </c>
      <c r="J17" s="67">
        <v>12.0790100770731</v>
      </c>
      <c r="K17" s="66">
        <v>55371.587200000002</v>
      </c>
      <c r="L17" s="67">
        <v>6.5627587608596603</v>
      </c>
      <c r="M17" s="67">
        <v>3.1142078224551999E-2</v>
      </c>
      <c r="N17" s="66">
        <v>17437362.851799998</v>
      </c>
      <c r="O17" s="66">
        <v>186102286.7317</v>
      </c>
      <c r="P17" s="66">
        <v>11376</v>
      </c>
      <c r="Q17" s="66">
        <v>11877</v>
      </c>
      <c r="R17" s="67">
        <v>-4.2182369285173102</v>
      </c>
      <c r="S17" s="66">
        <v>41.551294189521798</v>
      </c>
      <c r="T17" s="66">
        <v>46.422204529763398</v>
      </c>
      <c r="U17" s="68">
        <v>-11.722644108327</v>
      </c>
      <c r="V17" s="35"/>
      <c r="W17" s="35"/>
    </row>
    <row r="18" spans="1:23" ht="12" thickBot="1" x14ac:dyDescent="0.2">
      <c r="A18" s="49"/>
      <c r="B18" s="51" t="s">
        <v>16</v>
      </c>
      <c r="C18" s="52"/>
      <c r="D18" s="66">
        <v>1480721.5374</v>
      </c>
      <c r="E18" s="66">
        <v>1362880</v>
      </c>
      <c r="F18" s="67">
        <v>108.646508672811</v>
      </c>
      <c r="G18" s="66">
        <v>1121012.9967</v>
      </c>
      <c r="H18" s="67">
        <v>32.087811805830803</v>
      </c>
      <c r="I18" s="66">
        <v>206942.72409999999</v>
      </c>
      <c r="J18" s="67">
        <v>13.975802936139599</v>
      </c>
      <c r="K18" s="66">
        <v>146432.3744</v>
      </c>
      <c r="L18" s="67">
        <v>13.0625046124409</v>
      </c>
      <c r="M18" s="67">
        <v>0.413230680359711</v>
      </c>
      <c r="N18" s="66">
        <v>41059184.143600002</v>
      </c>
      <c r="O18" s="66">
        <v>451243493.67339998</v>
      </c>
      <c r="P18" s="66">
        <v>76352</v>
      </c>
      <c r="Q18" s="66">
        <v>77853</v>
      </c>
      <c r="R18" s="67">
        <v>-1.92799249868342</v>
      </c>
      <c r="S18" s="66">
        <v>19.3933562630972</v>
      </c>
      <c r="T18" s="66">
        <v>19.464671660693899</v>
      </c>
      <c r="U18" s="68">
        <v>-0.36773107567944802</v>
      </c>
      <c r="V18" s="35"/>
      <c r="W18" s="35"/>
    </row>
    <row r="19" spans="1:23" ht="12" thickBot="1" x14ac:dyDescent="0.2">
      <c r="A19" s="49"/>
      <c r="B19" s="51" t="s">
        <v>17</v>
      </c>
      <c r="C19" s="52"/>
      <c r="D19" s="66">
        <v>414413.56189999997</v>
      </c>
      <c r="E19" s="66">
        <v>425000</v>
      </c>
      <c r="F19" s="67">
        <v>97.509073388235294</v>
      </c>
      <c r="G19" s="66">
        <v>318876.65289999999</v>
      </c>
      <c r="H19" s="67">
        <v>29.9604590462007</v>
      </c>
      <c r="I19" s="66">
        <v>55455.813999999998</v>
      </c>
      <c r="J19" s="67">
        <v>13.3817565587735</v>
      </c>
      <c r="K19" s="66">
        <v>40461.589699999997</v>
      </c>
      <c r="L19" s="67">
        <v>12.6887902679688</v>
      </c>
      <c r="M19" s="67">
        <v>0.37057921873989103</v>
      </c>
      <c r="N19" s="66">
        <v>13302458.4212</v>
      </c>
      <c r="O19" s="66">
        <v>143699741.42809999</v>
      </c>
      <c r="P19" s="66">
        <v>8783</v>
      </c>
      <c r="Q19" s="66">
        <v>8851</v>
      </c>
      <c r="R19" s="67">
        <v>-0.76827477121229604</v>
      </c>
      <c r="S19" s="66">
        <v>47.183600352954599</v>
      </c>
      <c r="T19" s="66">
        <v>48.1384579821489</v>
      </c>
      <c r="U19" s="68">
        <v>-2.0237065888392798</v>
      </c>
      <c r="V19" s="35"/>
      <c r="W19" s="35"/>
    </row>
    <row r="20" spans="1:23" ht="12" thickBot="1" x14ac:dyDescent="0.2">
      <c r="A20" s="49"/>
      <c r="B20" s="51" t="s">
        <v>18</v>
      </c>
      <c r="C20" s="52"/>
      <c r="D20" s="66">
        <v>783371.31079999998</v>
      </c>
      <c r="E20" s="66">
        <v>736681</v>
      </c>
      <c r="F20" s="67">
        <v>106.337927922669</v>
      </c>
      <c r="G20" s="66">
        <v>642366.14020000002</v>
      </c>
      <c r="H20" s="67">
        <v>21.9509033518015</v>
      </c>
      <c r="I20" s="66">
        <v>63036.291700000002</v>
      </c>
      <c r="J20" s="67">
        <v>8.0467960507291991</v>
      </c>
      <c r="K20" s="66">
        <v>44957.303399999997</v>
      </c>
      <c r="L20" s="67">
        <v>6.9987037900227103</v>
      </c>
      <c r="M20" s="67">
        <v>0.40213684835910302</v>
      </c>
      <c r="N20" s="66">
        <v>20866960.5671</v>
      </c>
      <c r="O20" s="66">
        <v>204425306.66229999</v>
      </c>
      <c r="P20" s="66">
        <v>34691</v>
      </c>
      <c r="Q20" s="66">
        <v>35906</v>
      </c>
      <c r="R20" s="67">
        <v>-3.3838355706567098</v>
      </c>
      <c r="S20" s="66">
        <v>22.581398944971301</v>
      </c>
      <c r="T20" s="66">
        <v>22.708550576505299</v>
      </c>
      <c r="U20" s="68">
        <v>-0.56308128581341599</v>
      </c>
      <c r="V20" s="35"/>
      <c r="W20" s="35"/>
    </row>
    <row r="21" spans="1:23" ht="12" thickBot="1" x14ac:dyDescent="0.2">
      <c r="A21" s="49"/>
      <c r="B21" s="51" t="s">
        <v>19</v>
      </c>
      <c r="C21" s="52"/>
      <c r="D21" s="66">
        <v>307807.81030000001</v>
      </c>
      <c r="E21" s="66">
        <v>298167</v>
      </c>
      <c r="F21" s="67">
        <v>103.233359258402</v>
      </c>
      <c r="G21" s="66">
        <v>248974.6747</v>
      </c>
      <c r="H21" s="67">
        <v>23.6301686791601</v>
      </c>
      <c r="I21" s="66">
        <v>27745.8825</v>
      </c>
      <c r="J21" s="67">
        <v>9.0140280953098308</v>
      </c>
      <c r="K21" s="66">
        <v>26089.207699999999</v>
      </c>
      <c r="L21" s="67">
        <v>10.4786592176236</v>
      </c>
      <c r="M21" s="67">
        <v>6.3500387556805996E-2</v>
      </c>
      <c r="N21" s="66">
        <v>7618841.9041999998</v>
      </c>
      <c r="O21" s="66">
        <v>82733419.061800003</v>
      </c>
      <c r="P21" s="66">
        <v>28455</v>
      </c>
      <c r="Q21" s="66">
        <v>29411</v>
      </c>
      <c r="R21" s="67">
        <v>-3.2504845125973301</v>
      </c>
      <c r="S21" s="66">
        <v>10.8173540783694</v>
      </c>
      <c r="T21" s="66">
        <v>10.880197303729901</v>
      </c>
      <c r="U21" s="68">
        <v>-0.58094821437161404</v>
      </c>
      <c r="V21" s="35"/>
      <c r="W21" s="35"/>
    </row>
    <row r="22" spans="1:23" ht="12" thickBot="1" x14ac:dyDescent="0.2">
      <c r="A22" s="49"/>
      <c r="B22" s="51" t="s">
        <v>20</v>
      </c>
      <c r="C22" s="52"/>
      <c r="D22" s="66">
        <v>969995.2818</v>
      </c>
      <c r="E22" s="66">
        <v>1146641</v>
      </c>
      <c r="F22" s="67">
        <v>84.594505324683098</v>
      </c>
      <c r="G22" s="66">
        <v>867901.06949999998</v>
      </c>
      <c r="H22" s="67">
        <v>11.7633467555025</v>
      </c>
      <c r="I22" s="66">
        <v>127616.28109999999</v>
      </c>
      <c r="J22" s="67">
        <v>13.1563816334431</v>
      </c>
      <c r="K22" s="66">
        <v>107226.3366</v>
      </c>
      <c r="L22" s="67">
        <v>12.3546727119225</v>
      </c>
      <c r="M22" s="67">
        <v>0.19015798866712399</v>
      </c>
      <c r="N22" s="66">
        <v>31566464.9811</v>
      </c>
      <c r="O22" s="66">
        <v>247534173.3348</v>
      </c>
      <c r="P22" s="66">
        <v>59715</v>
      </c>
      <c r="Q22" s="66">
        <v>61639</v>
      </c>
      <c r="R22" s="67">
        <v>-3.12140041207677</v>
      </c>
      <c r="S22" s="66">
        <v>16.243745822657601</v>
      </c>
      <c r="T22" s="66">
        <v>16.380807125358899</v>
      </c>
      <c r="U22" s="68">
        <v>-0.84377891773055502</v>
      </c>
      <c r="V22" s="35"/>
      <c r="W22" s="35"/>
    </row>
    <row r="23" spans="1:23" ht="12" thickBot="1" x14ac:dyDescent="0.2">
      <c r="A23" s="49"/>
      <c r="B23" s="51" t="s">
        <v>21</v>
      </c>
      <c r="C23" s="52"/>
      <c r="D23" s="66">
        <v>2208195.4347999999</v>
      </c>
      <c r="E23" s="66">
        <v>2824930</v>
      </c>
      <c r="F23" s="67">
        <v>78.168146991252897</v>
      </c>
      <c r="G23" s="66">
        <v>2044035.5005999999</v>
      </c>
      <c r="H23" s="67">
        <v>8.0311684484840402</v>
      </c>
      <c r="I23" s="66">
        <v>194144.52989999999</v>
      </c>
      <c r="J23" s="67">
        <v>8.7919994236191297</v>
      </c>
      <c r="K23" s="66">
        <v>241474.37160000001</v>
      </c>
      <c r="L23" s="67">
        <v>11.8136094764068</v>
      </c>
      <c r="M23" s="67">
        <v>-0.19600358160741599</v>
      </c>
      <c r="N23" s="66">
        <v>66019355.401699997</v>
      </c>
      <c r="O23" s="66">
        <v>505330631.28289998</v>
      </c>
      <c r="P23" s="66">
        <v>76108</v>
      </c>
      <c r="Q23" s="66">
        <v>79689</v>
      </c>
      <c r="R23" s="67">
        <v>-4.4937193339105699</v>
      </c>
      <c r="S23" s="66">
        <v>29.0139727072056</v>
      </c>
      <c r="T23" s="66">
        <v>29.417667908996201</v>
      </c>
      <c r="U23" s="68">
        <v>-1.3913820277718101</v>
      </c>
      <c r="V23" s="35"/>
      <c r="W23" s="35"/>
    </row>
    <row r="24" spans="1:23" ht="12" thickBot="1" x14ac:dyDescent="0.2">
      <c r="A24" s="49"/>
      <c r="B24" s="51" t="s">
        <v>22</v>
      </c>
      <c r="C24" s="52"/>
      <c r="D24" s="66">
        <v>212342.2187</v>
      </c>
      <c r="E24" s="66">
        <v>237212</v>
      </c>
      <c r="F24" s="67">
        <v>89.515799664435207</v>
      </c>
      <c r="G24" s="66">
        <v>214480.86869999999</v>
      </c>
      <c r="H24" s="67">
        <v>-0.99712856114517801</v>
      </c>
      <c r="I24" s="66">
        <v>42852.547100000003</v>
      </c>
      <c r="J24" s="67">
        <v>20.180888832353499</v>
      </c>
      <c r="K24" s="66">
        <v>35295.324800000002</v>
      </c>
      <c r="L24" s="67">
        <v>16.456164605230398</v>
      </c>
      <c r="M24" s="67">
        <v>0.214113975231077</v>
      </c>
      <c r="N24" s="66">
        <v>6303837.9276999999</v>
      </c>
      <c r="O24" s="66">
        <v>56257741.813100003</v>
      </c>
      <c r="P24" s="66">
        <v>23865</v>
      </c>
      <c r="Q24" s="66">
        <v>24383</v>
      </c>
      <c r="R24" s="67">
        <v>-2.1244309559939301</v>
      </c>
      <c r="S24" s="66">
        <v>8.8976416802849396</v>
      </c>
      <c r="T24" s="66">
        <v>8.8859779231431695</v>
      </c>
      <c r="U24" s="68">
        <v>0.13108818674511399</v>
      </c>
      <c r="V24" s="35"/>
      <c r="W24" s="35"/>
    </row>
    <row r="25" spans="1:23" ht="12" thickBot="1" x14ac:dyDescent="0.2">
      <c r="A25" s="49"/>
      <c r="B25" s="51" t="s">
        <v>23</v>
      </c>
      <c r="C25" s="52"/>
      <c r="D25" s="66">
        <v>178597.15299999999</v>
      </c>
      <c r="E25" s="66">
        <v>175042</v>
      </c>
      <c r="F25" s="67">
        <v>102.031028553147</v>
      </c>
      <c r="G25" s="66">
        <v>139824.5521</v>
      </c>
      <c r="H25" s="67">
        <v>27.7294654748978</v>
      </c>
      <c r="I25" s="66">
        <v>18380.772799999999</v>
      </c>
      <c r="J25" s="67">
        <v>10.291750171403899</v>
      </c>
      <c r="K25" s="66">
        <v>15312.4413</v>
      </c>
      <c r="L25" s="67">
        <v>10.9511820849952</v>
      </c>
      <c r="M25" s="67">
        <v>0.200381600809794</v>
      </c>
      <c r="N25" s="66">
        <v>5216821.2560999999</v>
      </c>
      <c r="O25" s="66">
        <v>55344837.082099997</v>
      </c>
      <c r="P25" s="66">
        <v>15121</v>
      </c>
      <c r="Q25" s="66">
        <v>15088</v>
      </c>
      <c r="R25" s="67">
        <v>0.218716861081658</v>
      </c>
      <c r="S25" s="66">
        <v>11.811199854507</v>
      </c>
      <c r="T25" s="66">
        <v>12.1870758417285</v>
      </c>
      <c r="U25" s="68">
        <v>-3.18236920763069</v>
      </c>
      <c r="V25" s="35"/>
      <c r="W25" s="35"/>
    </row>
    <row r="26" spans="1:23" ht="12" thickBot="1" x14ac:dyDescent="0.2">
      <c r="A26" s="49"/>
      <c r="B26" s="51" t="s">
        <v>24</v>
      </c>
      <c r="C26" s="52"/>
      <c r="D26" s="66">
        <v>476258.32679999998</v>
      </c>
      <c r="E26" s="66">
        <v>586151</v>
      </c>
      <c r="F26" s="67">
        <v>81.251815112488103</v>
      </c>
      <c r="G26" s="66">
        <v>489354.1642</v>
      </c>
      <c r="H26" s="67">
        <v>-2.6761471257548601</v>
      </c>
      <c r="I26" s="66">
        <v>101792.43580000001</v>
      </c>
      <c r="J26" s="67">
        <v>21.373366106572401</v>
      </c>
      <c r="K26" s="66">
        <v>99825.662599999996</v>
      </c>
      <c r="L26" s="67">
        <v>20.399471365119702</v>
      </c>
      <c r="M26" s="67">
        <v>1.9702080094181999E-2</v>
      </c>
      <c r="N26" s="66">
        <v>13779727.434900001</v>
      </c>
      <c r="O26" s="66">
        <v>116355834.8453</v>
      </c>
      <c r="P26" s="66">
        <v>33450</v>
      </c>
      <c r="Q26" s="66">
        <v>34435</v>
      </c>
      <c r="R26" s="67">
        <v>-2.86046173950922</v>
      </c>
      <c r="S26" s="66">
        <v>14.237917094170401</v>
      </c>
      <c r="T26" s="66">
        <v>13.341370137941</v>
      </c>
      <c r="U26" s="68">
        <v>6.2968968726221801</v>
      </c>
      <c r="V26" s="35"/>
      <c r="W26" s="35"/>
    </row>
    <row r="27" spans="1:23" ht="12" thickBot="1" x14ac:dyDescent="0.2">
      <c r="A27" s="49"/>
      <c r="B27" s="51" t="s">
        <v>25</v>
      </c>
      <c r="C27" s="52"/>
      <c r="D27" s="66">
        <v>228363.18049999999</v>
      </c>
      <c r="E27" s="66">
        <v>191885</v>
      </c>
      <c r="F27" s="67">
        <v>119.010438804492</v>
      </c>
      <c r="G27" s="66">
        <v>189067.13519999999</v>
      </c>
      <c r="H27" s="67">
        <v>20.7841755567046</v>
      </c>
      <c r="I27" s="66">
        <v>73843.5334</v>
      </c>
      <c r="J27" s="67">
        <v>32.336006723290502</v>
      </c>
      <c r="K27" s="66">
        <v>54293.708200000001</v>
      </c>
      <c r="L27" s="67">
        <v>28.716629224093701</v>
      </c>
      <c r="M27" s="67">
        <v>0.36007533558004401</v>
      </c>
      <c r="N27" s="66">
        <v>5687572.6868000003</v>
      </c>
      <c r="O27" s="66">
        <v>48997554.941</v>
      </c>
      <c r="P27" s="66">
        <v>32029</v>
      </c>
      <c r="Q27" s="66">
        <v>32762</v>
      </c>
      <c r="R27" s="67">
        <v>-2.2373481472437602</v>
      </c>
      <c r="S27" s="66">
        <v>7.1298879296887199</v>
      </c>
      <c r="T27" s="66">
        <v>7.2064943104816601</v>
      </c>
      <c r="U27" s="68">
        <v>-1.0744401812257001</v>
      </c>
      <c r="V27" s="35"/>
      <c r="W27" s="35"/>
    </row>
    <row r="28" spans="1:23" ht="12" thickBot="1" x14ac:dyDescent="0.2">
      <c r="A28" s="49"/>
      <c r="B28" s="51" t="s">
        <v>26</v>
      </c>
      <c r="C28" s="52"/>
      <c r="D28" s="66">
        <v>665123.82620000001</v>
      </c>
      <c r="E28" s="66">
        <v>750448</v>
      </c>
      <c r="F28" s="67">
        <v>88.630235032940305</v>
      </c>
      <c r="G28" s="66">
        <v>575914.35970000003</v>
      </c>
      <c r="H28" s="67">
        <v>15.490057679143501</v>
      </c>
      <c r="I28" s="66">
        <v>54437.252899999999</v>
      </c>
      <c r="J28" s="67">
        <v>8.1845290689723296</v>
      </c>
      <c r="K28" s="66">
        <v>30999.606</v>
      </c>
      <c r="L28" s="67">
        <v>5.3826763437793099</v>
      </c>
      <c r="M28" s="67">
        <v>0.75606273511992395</v>
      </c>
      <c r="N28" s="66">
        <v>18107689.7062</v>
      </c>
      <c r="O28" s="66">
        <v>166057745.75560001</v>
      </c>
      <c r="P28" s="66">
        <v>40924</v>
      </c>
      <c r="Q28" s="66">
        <v>40899</v>
      </c>
      <c r="R28" s="67">
        <v>6.112618890437E-2</v>
      </c>
      <c r="S28" s="66">
        <v>16.2526592268595</v>
      </c>
      <c r="T28" s="66">
        <v>16.839619604391299</v>
      </c>
      <c r="U28" s="68">
        <v>-3.6114728632329598</v>
      </c>
      <c r="V28" s="35"/>
      <c r="W28" s="35"/>
    </row>
    <row r="29" spans="1:23" ht="12" thickBot="1" x14ac:dyDescent="0.2">
      <c r="A29" s="49"/>
      <c r="B29" s="51" t="s">
        <v>27</v>
      </c>
      <c r="C29" s="52"/>
      <c r="D29" s="66">
        <v>452746.54859999998</v>
      </c>
      <c r="E29" s="66">
        <v>569687</v>
      </c>
      <c r="F29" s="67">
        <v>79.472859412273806</v>
      </c>
      <c r="G29" s="66">
        <v>433152.79470000003</v>
      </c>
      <c r="H29" s="67">
        <v>4.52352013879318</v>
      </c>
      <c r="I29" s="66">
        <v>77802.210200000001</v>
      </c>
      <c r="J29" s="67">
        <v>17.184495484412398</v>
      </c>
      <c r="K29" s="66">
        <v>70441.803599999999</v>
      </c>
      <c r="L29" s="67">
        <v>16.2625762691403</v>
      </c>
      <c r="M29" s="67">
        <v>0.104489184317251</v>
      </c>
      <c r="N29" s="66">
        <v>12898856.340299999</v>
      </c>
      <c r="O29" s="66">
        <v>121128997.7167</v>
      </c>
      <c r="P29" s="66">
        <v>83797</v>
      </c>
      <c r="Q29" s="66">
        <v>85313</v>
      </c>
      <c r="R29" s="67">
        <v>-1.7769859224268301</v>
      </c>
      <c r="S29" s="66">
        <v>5.4028968650428997</v>
      </c>
      <c r="T29" s="66">
        <v>5.5484209721847799</v>
      </c>
      <c r="U29" s="68">
        <v>-2.6934459564354798</v>
      </c>
      <c r="V29" s="35"/>
      <c r="W29" s="35"/>
    </row>
    <row r="30" spans="1:23" ht="12" thickBot="1" x14ac:dyDescent="0.2">
      <c r="A30" s="49"/>
      <c r="B30" s="51" t="s">
        <v>28</v>
      </c>
      <c r="C30" s="52"/>
      <c r="D30" s="66">
        <v>804208.00089999998</v>
      </c>
      <c r="E30" s="66">
        <v>1337897</v>
      </c>
      <c r="F30" s="67">
        <v>60.109859047445397</v>
      </c>
      <c r="G30" s="66">
        <v>978753.701</v>
      </c>
      <c r="H30" s="67">
        <v>-17.833465142626299</v>
      </c>
      <c r="I30" s="66">
        <v>97846.131099999999</v>
      </c>
      <c r="J30" s="67">
        <v>12.1667691679888</v>
      </c>
      <c r="K30" s="66">
        <v>133251.09</v>
      </c>
      <c r="L30" s="67">
        <v>13.614363844944499</v>
      </c>
      <c r="M30" s="67">
        <v>-0.26570108282041099</v>
      </c>
      <c r="N30" s="66">
        <v>27319033.2839</v>
      </c>
      <c r="O30" s="66">
        <v>216834790.42019999</v>
      </c>
      <c r="P30" s="66">
        <v>52172</v>
      </c>
      <c r="Q30" s="66">
        <v>51941</v>
      </c>
      <c r="R30" s="67">
        <v>0.44473537282685399</v>
      </c>
      <c r="S30" s="66">
        <v>15.414551884152401</v>
      </c>
      <c r="T30" s="66">
        <v>15.886335846441201</v>
      </c>
      <c r="U30" s="68">
        <v>-3.0606401394890499</v>
      </c>
      <c r="V30" s="35"/>
      <c r="W30" s="35"/>
    </row>
    <row r="31" spans="1:23" ht="12" thickBot="1" x14ac:dyDescent="0.2">
      <c r="A31" s="49"/>
      <c r="B31" s="51" t="s">
        <v>29</v>
      </c>
      <c r="C31" s="52"/>
      <c r="D31" s="66">
        <v>567392.97219999996</v>
      </c>
      <c r="E31" s="66">
        <v>834502</v>
      </c>
      <c r="F31" s="67">
        <v>67.9918049567287</v>
      </c>
      <c r="G31" s="66">
        <v>512601.71950000001</v>
      </c>
      <c r="H31" s="67">
        <v>10.688854643999999</v>
      </c>
      <c r="I31" s="66">
        <v>42182.249000000003</v>
      </c>
      <c r="J31" s="67">
        <v>7.4343975105019799</v>
      </c>
      <c r="K31" s="66">
        <v>17901.570400000001</v>
      </c>
      <c r="L31" s="67">
        <v>3.4922962056119302</v>
      </c>
      <c r="M31" s="67">
        <v>1.35634349710459</v>
      </c>
      <c r="N31" s="66">
        <v>20136020.809</v>
      </c>
      <c r="O31" s="66">
        <v>190049766.6821</v>
      </c>
      <c r="P31" s="66">
        <v>23647</v>
      </c>
      <c r="Q31" s="66">
        <v>24496</v>
      </c>
      <c r="R31" s="67">
        <v>-3.4658719790986301</v>
      </c>
      <c r="S31" s="66">
        <v>23.994289854949901</v>
      </c>
      <c r="T31" s="66">
        <v>24.486142998857002</v>
      </c>
      <c r="U31" s="68">
        <v>-2.0498758116219302</v>
      </c>
      <c r="V31" s="35"/>
      <c r="W31" s="35"/>
    </row>
    <row r="32" spans="1:23" ht="12" thickBot="1" x14ac:dyDescent="0.2">
      <c r="A32" s="49"/>
      <c r="B32" s="51" t="s">
        <v>30</v>
      </c>
      <c r="C32" s="52"/>
      <c r="D32" s="66">
        <v>119402.1485</v>
      </c>
      <c r="E32" s="66">
        <v>114238</v>
      </c>
      <c r="F32" s="67">
        <v>104.52051725345299</v>
      </c>
      <c r="G32" s="66">
        <v>104023.5389</v>
      </c>
      <c r="H32" s="67">
        <v>14.7837785203441</v>
      </c>
      <c r="I32" s="66">
        <v>34345.729899999998</v>
      </c>
      <c r="J32" s="67">
        <v>28.764750326079799</v>
      </c>
      <c r="K32" s="66">
        <v>27957.723300000001</v>
      </c>
      <c r="L32" s="67">
        <v>26.876343177361399</v>
      </c>
      <c r="M32" s="67">
        <v>0.22848808293341999</v>
      </c>
      <c r="N32" s="66">
        <v>3784825.1768999998</v>
      </c>
      <c r="O32" s="66">
        <v>29124737.130899999</v>
      </c>
      <c r="P32" s="66">
        <v>25742</v>
      </c>
      <c r="Q32" s="66">
        <v>25972</v>
      </c>
      <c r="R32" s="67">
        <v>-0.88556907438780397</v>
      </c>
      <c r="S32" s="66">
        <v>4.6384177025872102</v>
      </c>
      <c r="T32" s="66">
        <v>4.6809469890651503</v>
      </c>
      <c r="U32" s="68">
        <v>-0.91689212151407995</v>
      </c>
      <c r="V32" s="35"/>
      <c r="W32" s="35"/>
    </row>
    <row r="33" spans="1:23" ht="12" thickBot="1" x14ac:dyDescent="0.2">
      <c r="A33" s="49"/>
      <c r="B33" s="51" t="s">
        <v>31</v>
      </c>
      <c r="C33" s="52"/>
      <c r="D33" s="66">
        <v>3.5398000000000001</v>
      </c>
      <c r="E33" s="69"/>
      <c r="F33" s="69"/>
      <c r="G33" s="66">
        <v>86.239599999999996</v>
      </c>
      <c r="H33" s="67">
        <v>-95.895389125181495</v>
      </c>
      <c r="I33" s="66">
        <v>5.9799999999999999E-2</v>
      </c>
      <c r="J33" s="67">
        <v>1.6893609808463801</v>
      </c>
      <c r="K33" s="66">
        <v>17.9208</v>
      </c>
      <c r="L33" s="67">
        <v>20.780244806330298</v>
      </c>
      <c r="M33" s="67">
        <v>-0.99666309539752695</v>
      </c>
      <c r="N33" s="66">
        <v>17.345099999999999</v>
      </c>
      <c r="O33" s="66">
        <v>4830.6076999999996</v>
      </c>
      <c r="P33" s="66">
        <v>1</v>
      </c>
      <c r="Q33" s="69"/>
      <c r="R33" s="69"/>
      <c r="S33" s="66">
        <v>3.5398000000000001</v>
      </c>
      <c r="T33" s="69"/>
      <c r="U33" s="70"/>
      <c r="V33" s="35"/>
      <c r="W33" s="35"/>
    </row>
    <row r="34" spans="1:23" ht="12" thickBot="1" x14ac:dyDescent="0.2">
      <c r="A34" s="49"/>
      <c r="B34" s="51" t="s">
        <v>36</v>
      </c>
      <c r="C34" s="52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3</v>
      </c>
      <c r="O34" s="66">
        <v>8</v>
      </c>
      <c r="P34" s="69"/>
      <c r="Q34" s="69"/>
      <c r="R34" s="69"/>
      <c r="S34" s="69"/>
      <c r="T34" s="69"/>
      <c r="U34" s="70"/>
      <c r="V34" s="35"/>
      <c r="W34" s="35"/>
    </row>
    <row r="35" spans="1:23" ht="12" thickBot="1" x14ac:dyDescent="0.2">
      <c r="A35" s="49"/>
      <c r="B35" s="51" t="s">
        <v>32</v>
      </c>
      <c r="C35" s="52"/>
      <c r="D35" s="66">
        <v>105452.644</v>
      </c>
      <c r="E35" s="66">
        <v>82667</v>
      </c>
      <c r="F35" s="67">
        <v>127.56316789045199</v>
      </c>
      <c r="G35" s="66">
        <v>94814.055600000007</v>
      </c>
      <c r="H35" s="67">
        <v>11.220476049333801</v>
      </c>
      <c r="I35" s="66">
        <v>16877.224399999999</v>
      </c>
      <c r="J35" s="67">
        <v>16.004553095890099</v>
      </c>
      <c r="K35" s="66">
        <v>7004.8647000000001</v>
      </c>
      <c r="L35" s="67">
        <v>7.3880023965560699</v>
      </c>
      <c r="M35" s="67">
        <v>1.4093576568295501</v>
      </c>
      <c r="N35" s="66">
        <v>2806556.7017999999</v>
      </c>
      <c r="O35" s="66">
        <v>30142781.869100001</v>
      </c>
      <c r="P35" s="66">
        <v>8091</v>
      </c>
      <c r="Q35" s="66">
        <v>8340</v>
      </c>
      <c r="R35" s="67">
        <v>-2.9856115107913599</v>
      </c>
      <c r="S35" s="66">
        <v>13.033326412062801</v>
      </c>
      <c r="T35" s="66">
        <v>12.9902143884892</v>
      </c>
      <c r="U35" s="68">
        <v>0.33078296522734002</v>
      </c>
      <c r="V35" s="35"/>
      <c r="W35" s="35"/>
    </row>
    <row r="36" spans="1:23" ht="12" thickBot="1" x14ac:dyDescent="0.2">
      <c r="A36" s="49"/>
      <c r="B36" s="51" t="s">
        <v>37</v>
      </c>
      <c r="C36" s="52"/>
      <c r="D36" s="69"/>
      <c r="E36" s="66">
        <v>336729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35"/>
      <c r="W36" s="35"/>
    </row>
    <row r="37" spans="1:23" ht="12" thickBot="1" x14ac:dyDescent="0.2">
      <c r="A37" s="49"/>
      <c r="B37" s="51" t="s">
        <v>38</v>
      </c>
      <c r="C37" s="52"/>
      <c r="D37" s="69"/>
      <c r="E37" s="66">
        <v>662733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35"/>
      <c r="W37" s="35"/>
    </row>
    <row r="38" spans="1:23" ht="12" thickBot="1" x14ac:dyDescent="0.2">
      <c r="A38" s="49"/>
      <c r="B38" s="51" t="s">
        <v>39</v>
      </c>
      <c r="C38" s="52"/>
      <c r="D38" s="69"/>
      <c r="E38" s="66">
        <v>272943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35"/>
      <c r="W38" s="35"/>
    </row>
    <row r="39" spans="1:23" ht="12" customHeight="1" thickBot="1" x14ac:dyDescent="0.2">
      <c r="A39" s="49"/>
      <c r="B39" s="51" t="s">
        <v>33</v>
      </c>
      <c r="C39" s="52"/>
      <c r="D39" s="66">
        <v>168520.51319999999</v>
      </c>
      <c r="E39" s="66">
        <v>251003</v>
      </c>
      <c r="F39" s="67">
        <v>67.1388442369215</v>
      </c>
      <c r="G39" s="66">
        <v>234867.69200000001</v>
      </c>
      <c r="H39" s="67">
        <v>-28.2487464474254</v>
      </c>
      <c r="I39" s="66">
        <v>7878.3073999999997</v>
      </c>
      <c r="J39" s="67">
        <v>4.6749842202593097</v>
      </c>
      <c r="K39" s="66">
        <v>11239.1188</v>
      </c>
      <c r="L39" s="67">
        <v>4.7852979285035104</v>
      </c>
      <c r="M39" s="67">
        <v>-0.299028016324554</v>
      </c>
      <c r="N39" s="66">
        <v>5311138.1607999997</v>
      </c>
      <c r="O39" s="66">
        <v>50843410.718500003</v>
      </c>
      <c r="P39" s="66">
        <v>298</v>
      </c>
      <c r="Q39" s="66">
        <v>328</v>
      </c>
      <c r="R39" s="67">
        <v>-9.1463414634146307</v>
      </c>
      <c r="S39" s="66">
        <v>565.50507785234902</v>
      </c>
      <c r="T39" s="66">
        <v>579.82853902439001</v>
      </c>
      <c r="U39" s="68">
        <v>-2.5328616369703298</v>
      </c>
      <c r="V39" s="35"/>
      <c r="W39" s="35"/>
    </row>
    <row r="40" spans="1:23" ht="12" thickBot="1" x14ac:dyDescent="0.2">
      <c r="A40" s="49"/>
      <c r="B40" s="51" t="s">
        <v>34</v>
      </c>
      <c r="C40" s="52"/>
      <c r="D40" s="66">
        <v>340515.30949999997</v>
      </c>
      <c r="E40" s="66">
        <v>635409</v>
      </c>
      <c r="F40" s="67">
        <v>53.589941203225003</v>
      </c>
      <c r="G40" s="66">
        <v>447990.1409</v>
      </c>
      <c r="H40" s="67">
        <v>-23.9904456790245</v>
      </c>
      <c r="I40" s="66">
        <v>21042.602900000002</v>
      </c>
      <c r="J40" s="67">
        <v>6.1796348983245899</v>
      </c>
      <c r="K40" s="66">
        <v>29782.970700000002</v>
      </c>
      <c r="L40" s="67">
        <v>6.6481308361310898</v>
      </c>
      <c r="M40" s="67">
        <v>-0.29346863642450499</v>
      </c>
      <c r="N40" s="66">
        <v>13343767.114</v>
      </c>
      <c r="O40" s="66">
        <v>99398075.861900002</v>
      </c>
      <c r="P40" s="66">
        <v>1718</v>
      </c>
      <c r="Q40" s="66">
        <v>1892</v>
      </c>
      <c r="R40" s="67">
        <v>-9.1966173361522205</v>
      </c>
      <c r="S40" s="66">
        <v>198.204487485448</v>
      </c>
      <c r="T40" s="66">
        <v>188.89970956659599</v>
      </c>
      <c r="U40" s="68">
        <v>4.6945344360758501</v>
      </c>
      <c r="V40" s="35"/>
      <c r="W40" s="35"/>
    </row>
    <row r="41" spans="1:23" ht="12" thickBot="1" x14ac:dyDescent="0.2">
      <c r="A41" s="49"/>
      <c r="B41" s="51" t="s">
        <v>40</v>
      </c>
      <c r="C41" s="52"/>
      <c r="D41" s="69"/>
      <c r="E41" s="66">
        <v>86498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35"/>
      <c r="W41" s="35"/>
    </row>
    <row r="42" spans="1:23" ht="12" thickBot="1" x14ac:dyDescent="0.2">
      <c r="A42" s="49"/>
      <c r="B42" s="51" t="s">
        <v>41</v>
      </c>
      <c r="C42" s="52"/>
      <c r="D42" s="69"/>
      <c r="E42" s="66">
        <v>50742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35"/>
      <c r="W42" s="35"/>
    </row>
    <row r="43" spans="1:23" ht="12" thickBot="1" x14ac:dyDescent="0.2">
      <c r="A43" s="49"/>
      <c r="B43" s="51" t="s">
        <v>71</v>
      </c>
      <c r="C43" s="52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6">
        <v>170.9402</v>
      </c>
      <c r="O43" s="66">
        <v>170.9402</v>
      </c>
      <c r="P43" s="69"/>
      <c r="Q43" s="69"/>
      <c r="R43" s="69"/>
      <c r="S43" s="69"/>
      <c r="T43" s="69"/>
      <c r="U43" s="70"/>
      <c r="V43" s="35"/>
      <c r="W43" s="35"/>
    </row>
    <row r="44" spans="1:23" ht="12" thickBot="1" x14ac:dyDescent="0.2">
      <c r="A44" s="50"/>
      <c r="B44" s="51" t="s">
        <v>35</v>
      </c>
      <c r="C44" s="52"/>
      <c r="D44" s="71">
        <v>49118.116600000001</v>
      </c>
      <c r="E44" s="72"/>
      <c r="F44" s="72"/>
      <c r="G44" s="71">
        <v>8666.8665999999994</v>
      </c>
      <c r="H44" s="73">
        <v>466.73442510353198</v>
      </c>
      <c r="I44" s="71">
        <v>4178.3962000000001</v>
      </c>
      <c r="J44" s="73">
        <v>8.5068330979123896</v>
      </c>
      <c r="K44" s="71">
        <v>755.63430000000005</v>
      </c>
      <c r="L44" s="73">
        <v>8.7186561750010103</v>
      </c>
      <c r="M44" s="73">
        <v>4.5296539609173401</v>
      </c>
      <c r="N44" s="71">
        <v>533996.87589999998</v>
      </c>
      <c r="O44" s="71">
        <v>6740469.4720000001</v>
      </c>
      <c r="P44" s="71">
        <v>22</v>
      </c>
      <c r="Q44" s="71">
        <v>32</v>
      </c>
      <c r="R44" s="73">
        <v>-31.25</v>
      </c>
      <c r="S44" s="71">
        <v>2232.6416636363601</v>
      </c>
      <c r="T44" s="71">
        <v>501.87941875000001</v>
      </c>
      <c r="U44" s="74">
        <v>77.520825355710002</v>
      </c>
      <c r="V44" s="35"/>
      <c r="W44" s="35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44:C44"/>
    <mergeCell ref="B37:C37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opLeftCell="A16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45466</v>
      </c>
      <c r="D2" s="32">
        <v>510559.99366923101</v>
      </c>
      <c r="E2" s="32">
        <v>395438.90187863202</v>
      </c>
      <c r="F2" s="32">
        <v>115121.091790598</v>
      </c>
      <c r="G2" s="32">
        <v>395438.90187863202</v>
      </c>
      <c r="H2" s="32">
        <v>0.22548004782603501</v>
      </c>
    </row>
    <row r="3" spans="1:8" ht="14.25" x14ac:dyDescent="0.2">
      <c r="A3" s="32">
        <v>2</v>
      </c>
      <c r="B3" s="33">
        <v>13</v>
      </c>
      <c r="C3" s="32">
        <v>8232</v>
      </c>
      <c r="D3" s="32">
        <v>73424.122261266195</v>
      </c>
      <c r="E3" s="32">
        <v>57152.968999455399</v>
      </c>
      <c r="F3" s="32">
        <v>16271.153261810799</v>
      </c>
      <c r="G3" s="32">
        <v>57152.968999455399</v>
      </c>
      <c r="H3" s="32">
        <v>0.22160500882683801</v>
      </c>
    </row>
    <row r="4" spans="1:8" ht="14.25" x14ac:dyDescent="0.2">
      <c r="A4" s="32">
        <v>3</v>
      </c>
      <c r="B4" s="33">
        <v>14</v>
      </c>
      <c r="C4" s="32">
        <v>95631</v>
      </c>
      <c r="D4" s="32">
        <v>109418.257267521</v>
      </c>
      <c r="E4" s="32">
        <v>79866.263072649599</v>
      </c>
      <c r="F4" s="32">
        <v>29551.994194871801</v>
      </c>
      <c r="G4" s="32">
        <v>79866.263072649599</v>
      </c>
      <c r="H4" s="32">
        <v>0.27008284479087302</v>
      </c>
    </row>
    <row r="5" spans="1:8" ht="14.25" x14ac:dyDescent="0.2">
      <c r="A5" s="32">
        <v>4</v>
      </c>
      <c r="B5" s="33">
        <v>15</v>
      </c>
      <c r="C5" s="32">
        <v>3448</v>
      </c>
      <c r="D5" s="32">
        <v>55364.686592307698</v>
      </c>
      <c r="E5" s="32">
        <v>44160.753931623898</v>
      </c>
      <c r="F5" s="32">
        <v>11203.9326606838</v>
      </c>
      <c r="G5" s="32">
        <v>44160.753931623898</v>
      </c>
      <c r="H5" s="32">
        <v>0.202366045042155</v>
      </c>
    </row>
    <row r="6" spans="1:8" ht="14.25" x14ac:dyDescent="0.2">
      <c r="A6" s="32">
        <v>5</v>
      </c>
      <c r="B6" s="33">
        <v>16</v>
      </c>
      <c r="C6" s="32">
        <v>2229</v>
      </c>
      <c r="D6" s="32">
        <v>118096.667117094</v>
      </c>
      <c r="E6" s="32">
        <v>91441.470247008503</v>
      </c>
      <c r="F6" s="32">
        <v>26655.1968700855</v>
      </c>
      <c r="G6" s="32">
        <v>91441.470247008503</v>
      </c>
      <c r="H6" s="32">
        <v>0.22570659715279301</v>
      </c>
    </row>
    <row r="7" spans="1:8" ht="14.25" x14ac:dyDescent="0.2">
      <c r="A7" s="32">
        <v>6</v>
      </c>
      <c r="B7" s="33">
        <v>17</v>
      </c>
      <c r="C7" s="32">
        <v>17580</v>
      </c>
      <c r="D7" s="32">
        <v>267255.084062393</v>
      </c>
      <c r="E7" s="32">
        <v>205536.55060683799</v>
      </c>
      <c r="F7" s="32">
        <v>61718.533455555596</v>
      </c>
      <c r="G7" s="32">
        <v>205536.55060683799</v>
      </c>
      <c r="H7" s="32">
        <v>0.23093492747605401</v>
      </c>
    </row>
    <row r="8" spans="1:8" ht="14.25" x14ac:dyDescent="0.2">
      <c r="A8" s="32">
        <v>7</v>
      </c>
      <c r="B8" s="33">
        <v>18</v>
      </c>
      <c r="C8" s="32">
        <v>43151</v>
      </c>
      <c r="D8" s="32">
        <v>144478.811965812</v>
      </c>
      <c r="E8" s="32">
        <v>138988.293211966</v>
      </c>
      <c r="F8" s="32">
        <v>5490.5187538461496</v>
      </c>
      <c r="G8" s="32">
        <v>138988.293211966</v>
      </c>
      <c r="H8" s="32">
        <v>3.8002241845298199E-2</v>
      </c>
    </row>
    <row r="9" spans="1:8" ht="14.25" x14ac:dyDescent="0.2">
      <c r="A9" s="32">
        <v>8</v>
      </c>
      <c r="B9" s="33">
        <v>19</v>
      </c>
      <c r="C9" s="32">
        <v>15855</v>
      </c>
      <c r="D9" s="32">
        <v>107393.621993162</v>
      </c>
      <c r="E9" s="32">
        <v>92839.327275213698</v>
      </c>
      <c r="F9" s="32">
        <v>14554.2947179487</v>
      </c>
      <c r="G9" s="32">
        <v>92839.327275213698</v>
      </c>
      <c r="H9" s="32">
        <v>0.13552289649822399</v>
      </c>
    </row>
    <row r="10" spans="1:8" ht="14.25" x14ac:dyDescent="0.2">
      <c r="A10" s="32">
        <v>9</v>
      </c>
      <c r="B10" s="33">
        <v>21</v>
      </c>
      <c r="C10" s="32">
        <v>145301</v>
      </c>
      <c r="D10" s="32">
        <v>628172.13029999996</v>
      </c>
      <c r="E10" s="32">
        <v>602960.1507</v>
      </c>
      <c r="F10" s="32">
        <v>25211.979599999999</v>
      </c>
      <c r="G10" s="32">
        <v>602960.1507</v>
      </c>
      <c r="H10" s="32">
        <v>4.0135463488262899E-2</v>
      </c>
    </row>
    <row r="11" spans="1:8" ht="14.25" x14ac:dyDescent="0.2">
      <c r="A11" s="32">
        <v>10</v>
      </c>
      <c r="B11" s="33">
        <v>22</v>
      </c>
      <c r="C11" s="32">
        <v>51523</v>
      </c>
      <c r="D11" s="32">
        <v>472687.57953076903</v>
      </c>
      <c r="E11" s="32">
        <v>415591.54873846198</v>
      </c>
      <c r="F11" s="32">
        <v>57096.030792307698</v>
      </c>
      <c r="G11" s="32">
        <v>415591.54873846198</v>
      </c>
      <c r="H11" s="32">
        <v>0.12079020745369699</v>
      </c>
    </row>
    <row r="12" spans="1:8" ht="14.25" x14ac:dyDescent="0.2">
      <c r="A12" s="32">
        <v>11</v>
      </c>
      <c r="B12" s="33">
        <v>23</v>
      </c>
      <c r="C12" s="32">
        <v>206111.432</v>
      </c>
      <c r="D12" s="32">
        <v>1480721.7670906</v>
      </c>
      <c r="E12" s="32">
        <v>1273778.55815983</v>
      </c>
      <c r="F12" s="32">
        <v>206943.208930769</v>
      </c>
      <c r="G12" s="32">
        <v>1273778.55815983</v>
      </c>
      <c r="H12" s="32">
        <v>0.13975833511070901</v>
      </c>
    </row>
    <row r="13" spans="1:8" ht="14.25" x14ac:dyDescent="0.2">
      <c r="A13" s="32">
        <v>12</v>
      </c>
      <c r="B13" s="33">
        <v>24</v>
      </c>
      <c r="C13" s="32">
        <v>13464.056</v>
      </c>
      <c r="D13" s="32">
        <v>414413.56984871801</v>
      </c>
      <c r="E13" s="32">
        <v>358957.74873675202</v>
      </c>
      <c r="F13" s="32">
        <v>55455.821111965801</v>
      </c>
      <c r="G13" s="32">
        <v>358957.74873675202</v>
      </c>
      <c r="H13" s="32">
        <v>0.133817580182546</v>
      </c>
    </row>
    <row r="14" spans="1:8" ht="14.25" x14ac:dyDescent="0.2">
      <c r="A14" s="32">
        <v>13</v>
      </c>
      <c r="B14" s="33">
        <v>25</v>
      </c>
      <c r="C14" s="32">
        <v>72106</v>
      </c>
      <c r="D14" s="32">
        <v>783371.32689999999</v>
      </c>
      <c r="E14" s="32">
        <v>720335.01910000003</v>
      </c>
      <c r="F14" s="32">
        <v>63036.307800000002</v>
      </c>
      <c r="G14" s="32">
        <v>720335.01910000003</v>
      </c>
      <c r="H14" s="32">
        <v>8.0467979405693502E-2</v>
      </c>
    </row>
    <row r="15" spans="1:8" ht="14.25" x14ac:dyDescent="0.2">
      <c r="A15" s="32">
        <v>14</v>
      </c>
      <c r="B15" s="33">
        <v>26</v>
      </c>
      <c r="C15" s="32">
        <v>57689</v>
      </c>
      <c r="D15" s="32">
        <v>307807.54273195699</v>
      </c>
      <c r="E15" s="32">
        <v>280061.92774896801</v>
      </c>
      <c r="F15" s="32">
        <v>27745.614982989198</v>
      </c>
      <c r="G15" s="32">
        <v>280061.92774896801</v>
      </c>
      <c r="H15" s="32">
        <v>9.0139490204599895E-2</v>
      </c>
    </row>
    <row r="16" spans="1:8" ht="14.25" x14ac:dyDescent="0.2">
      <c r="A16" s="32">
        <v>15</v>
      </c>
      <c r="B16" s="33">
        <v>27</v>
      </c>
      <c r="C16" s="32">
        <v>141416.97500000001</v>
      </c>
      <c r="D16" s="32">
        <v>969995.25663333305</v>
      </c>
      <c r="E16" s="32">
        <v>842379.00199999998</v>
      </c>
      <c r="F16" s="32">
        <v>127616.254633333</v>
      </c>
      <c r="G16" s="32">
        <v>842379.00199999998</v>
      </c>
      <c r="H16" s="32">
        <v>0.13156379246251701</v>
      </c>
    </row>
    <row r="17" spans="1:8" ht="14.25" x14ac:dyDescent="0.2">
      <c r="A17" s="32">
        <v>16</v>
      </c>
      <c r="B17" s="33">
        <v>29</v>
      </c>
      <c r="C17" s="32">
        <v>180788</v>
      </c>
      <c r="D17" s="32">
        <v>2208195.9748914498</v>
      </c>
      <c r="E17" s="32">
        <v>2014050.9354794901</v>
      </c>
      <c r="F17" s="32">
        <v>194145.03941196599</v>
      </c>
      <c r="G17" s="32">
        <v>2014050.9354794901</v>
      </c>
      <c r="H17" s="32">
        <v>8.7920203469037297E-2</v>
      </c>
    </row>
    <row r="18" spans="1:8" ht="14.25" x14ac:dyDescent="0.2">
      <c r="A18" s="32">
        <v>17</v>
      </c>
      <c r="B18" s="33">
        <v>31</v>
      </c>
      <c r="C18" s="32">
        <v>25473.885999999999</v>
      </c>
      <c r="D18" s="32">
        <v>212342.18527807301</v>
      </c>
      <c r="E18" s="32">
        <v>169489.65300873099</v>
      </c>
      <c r="F18" s="32">
        <v>42852.532269342199</v>
      </c>
      <c r="G18" s="32">
        <v>169489.65300873099</v>
      </c>
      <c r="H18" s="32">
        <v>0.20180885024435799</v>
      </c>
    </row>
    <row r="19" spans="1:8" ht="14.25" x14ac:dyDescent="0.2">
      <c r="A19" s="32">
        <v>18</v>
      </c>
      <c r="B19" s="33">
        <v>32</v>
      </c>
      <c r="C19" s="32">
        <v>10651.759</v>
      </c>
      <c r="D19" s="32">
        <v>178597.15676426899</v>
      </c>
      <c r="E19" s="32">
        <v>160216.376516171</v>
      </c>
      <c r="F19" s="32">
        <v>18380.780248098301</v>
      </c>
      <c r="G19" s="32">
        <v>160216.376516171</v>
      </c>
      <c r="H19" s="32">
        <v>0.102917541248203</v>
      </c>
    </row>
    <row r="20" spans="1:8" ht="14.25" x14ac:dyDescent="0.2">
      <c r="A20" s="32">
        <v>19</v>
      </c>
      <c r="B20" s="33">
        <v>33</v>
      </c>
      <c r="C20" s="32">
        <v>40294.830999999998</v>
      </c>
      <c r="D20" s="32">
        <v>476258.32004602498</v>
      </c>
      <c r="E20" s="32">
        <v>374465.84039817902</v>
      </c>
      <c r="F20" s="32">
        <v>101792.479647846</v>
      </c>
      <c r="G20" s="32">
        <v>374465.84039817902</v>
      </c>
      <c r="H20" s="32">
        <v>0.213733756164111</v>
      </c>
    </row>
    <row r="21" spans="1:8" ht="14.25" x14ac:dyDescent="0.2">
      <c r="A21" s="32">
        <v>20</v>
      </c>
      <c r="B21" s="33">
        <v>34</v>
      </c>
      <c r="C21" s="32">
        <v>42154.152999999998</v>
      </c>
      <c r="D21" s="32">
        <v>228363.14988649901</v>
      </c>
      <c r="E21" s="32">
        <v>154519.64812454599</v>
      </c>
      <c r="F21" s="32">
        <v>73843.501761952706</v>
      </c>
      <c r="G21" s="32">
        <v>154519.64812454599</v>
      </c>
      <c r="H21" s="32">
        <v>0.32335997203863498</v>
      </c>
    </row>
    <row r="22" spans="1:8" ht="14.25" x14ac:dyDescent="0.2">
      <c r="A22" s="32">
        <v>21</v>
      </c>
      <c r="B22" s="33">
        <v>35</v>
      </c>
      <c r="C22" s="32">
        <v>28993.451000000001</v>
      </c>
      <c r="D22" s="32">
        <v>665123.82612743403</v>
      </c>
      <c r="E22" s="32">
        <v>610686.56397699099</v>
      </c>
      <c r="F22" s="32">
        <v>54437.262150442497</v>
      </c>
      <c r="G22" s="32">
        <v>610686.56397699099</v>
      </c>
      <c r="H22" s="32">
        <v>8.1845304606502897E-2</v>
      </c>
    </row>
    <row r="23" spans="1:8" ht="14.25" x14ac:dyDescent="0.2">
      <c r="A23" s="32">
        <v>22</v>
      </c>
      <c r="B23" s="33">
        <v>36</v>
      </c>
      <c r="C23" s="32">
        <v>107988.039</v>
      </c>
      <c r="D23" s="32">
        <v>452746.54946460202</v>
      </c>
      <c r="E23" s="32">
        <v>374944.288887439</v>
      </c>
      <c r="F23" s="32">
        <v>77802.260577162699</v>
      </c>
      <c r="G23" s="32">
        <v>374944.288887439</v>
      </c>
      <c r="H23" s="32">
        <v>0.171845065786074</v>
      </c>
    </row>
    <row r="24" spans="1:8" ht="14.25" x14ac:dyDescent="0.2">
      <c r="A24" s="32">
        <v>23</v>
      </c>
      <c r="B24" s="33">
        <v>37</v>
      </c>
      <c r="C24" s="32">
        <v>80089.903999999995</v>
      </c>
      <c r="D24" s="32">
        <v>804207.99217433599</v>
      </c>
      <c r="E24" s="32">
        <v>706361.86340749601</v>
      </c>
      <c r="F24" s="32">
        <v>97846.128766840397</v>
      </c>
      <c r="G24" s="32">
        <v>706361.86340749601</v>
      </c>
      <c r="H24" s="32">
        <v>0.121667690098794</v>
      </c>
    </row>
    <row r="25" spans="1:8" ht="14.25" x14ac:dyDescent="0.2">
      <c r="A25" s="32">
        <v>24</v>
      </c>
      <c r="B25" s="33">
        <v>38</v>
      </c>
      <c r="C25" s="32">
        <v>121196.808</v>
      </c>
      <c r="D25" s="32">
        <v>567392.91410265502</v>
      </c>
      <c r="E25" s="32">
        <v>525210.67411238898</v>
      </c>
      <c r="F25" s="32">
        <v>42182.239990265502</v>
      </c>
      <c r="G25" s="32">
        <v>525210.67411238898</v>
      </c>
      <c r="H25" s="32">
        <v>7.4343966838178899E-2</v>
      </c>
    </row>
    <row r="26" spans="1:8" ht="14.25" x14ac:dyDescent="0.2">
      <c r="A26" s="32">
        <v>25</v>
      </c>
      <c r="B26" s="33">
        <v>39</v>
      </c>
      <c r="C26" s="32">
        <v>88540.760999999999</v>
      </c>
      <c r="D26" s="32">
        <v>119402.108894826</v>
      </c>
      <c r="E26" s="32">
        <v>85056.405710791194</v>
      </c>
      <c r="F26" s="32">
        <v>34345.703184035199</v>
      </c>
      <c r="G26" s="32">
        <v>85056.405710791194</v>
      </c>
      <c r="H26" s="32">
        <v>0.28764737492440901</v>
      </c>
    </row>
    <row r="27" spans="1:8" ht="14.25" x14ac:dyDescent="0.2">
      <c r="A27" s="32">
        <v>26</v>
      </c>
      <c r="B27" s="33">
        <v>40</v>
      </c>
      <c r="C27" s="32">
        <v>2</v>
      </c>
      <c r="D27" s="32">
        <v>3.5398000000000001</v>
      </c>
      <c r="E27" s="32">
        <v>3.48</v>
      </c>
      <c r="F27" s="32">
        <v>5.9799999999999999E-2</v>
      </c>
      <c r="G27" s="32">
        <v>3.48</v>
      </c>
      <c r="H27" s="32">
        <v>1.68936098084638E-2</v>
      </c>
    </row>
    <row r="28" spans="1:8" ht="14.25" x14ac:dyDescent="0.2">
      <c r="A28" s="32">
        <v>27</v>
      </c>
      <c r="B28" s="33">
        <v>42</v>
      </c>
      <c r="C28" s="32">
        <v>5795.3819999999996</v>
      </c>
      <c r="D28" s="32">
        <v>105452.6436</v>
      </c>
      <c r="E28" s="32">
        <v>88575.416500000007</v>
      </c>
      <c r="F28" s="32">
        <v>16877.2271</v>
      </c>
      <c r="G28" s="32">
        <v>88575.416500000007</v>
      </c>
      <c r="H28" s="32">
        <v>0.16004555716989199</v>
      </c>
    </row>
    <row r="29" spans="1:8" ht="14.25" x14ac:dyDescent="0.2">
      <c r="A29" s="32">
        <v>28</v>
      </c>
      <c r="B29" s="33">
        <v>75</v>
      </c>
      <c r="C29" s="32">
        <v>298</v>
      </c>
      <c r="D29" s="32">
        <v>168520.51282051299</v>
      </c>
      <c r="E29" s="32">
        <v>160642.209401709</v>
      </c>
      <c r="F29" s="32">
        <v>7878.3034188034198</v>
      </c>
      <c r="G29" s="32">
        <v>160642.209401709</v>
      </c>
      <c r="H29" s="32">
        <v>4.6749818683464402E-2</v>
      </c>
    </row>
    <row r="30" spans="1:8" ht="14.25" x14ac:dyDescent="0.2">
      <c r="A30" s="32">
        <v>29</v>
      </c>
      <c r="B30" s="33">
        <v>76</v>
      </c>
      <c r="C30" s="32">
        <v>1951</v>
      </c>
      <c r="D30" s="32">
        <v>340515.305318803</v>
      </c>
      <c r="E30" s="32">
        <v>319472.70959145302</v>
      </c>
      <c r="F30" s="32">
        <v>21042.595727350399</v>
      </c>
      <c r="G30" s="32">
        <v>319472.70959145302</v>
      </c>
      <c r="H30" s="32">
        <v>6.1796328677941603E-2</v>
      </c>
    </row>
    <row r="31" spans="1:8" ht="14.25" x14ac:dyDescent="0.2">
      <c r="A31" s="32">
        <v>30</v>
      </c>
      <c r="B31" s="33">
        <v>99</v>
      </c>
      <c r="C31" s="32">
        <v>23</v>
      </c>
      <c r="D31" s="32">
        <v>49118.116632629899</v>
      </c>
      <c r="E31" s="32">
        <v>44939.7205960215</v>
      </c>
      <c r="F31" s="32">
        <v>4178.3960366084302</v>
      </c>
      <c r="G31" s="32">
        <v>44939.7205960215</v>
      </c>
      <c r="H31" s="32">
        <v>8.5068327596108495E-2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3"/>
      <c r="D45" s="33"/>
      <c r="E45" s="33"/>
      <c r="F45" s="33"/>
      <c r="G45" s="33"/>
      <c r="H45" s="33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  <row r="64" spans="1:8" ht="14.25" x14ac:dyDescent="0.2">
      <c r="A64" s="32"/>
      <c r="B64" s="33"/>
      <c r="C64" s="32"/>
      <c r="D64" s="32"/>
      <c r="E64" s="32"/>
      <c r="F64" s="32"/>
      <c r="G64" s="32"/>
      <c r="H6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2014-06-25T00:36:31Z</dcterms:modified>
</cp:coreProperties>
</file>