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<sst xmlns="http://schemas.openxmlformats.org/spreadsheetml/2006/main" count="116" uniqueCount="73">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</sst>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9" t="s">
        <v>5</v>
      </c>
      <c r="B3" s="39"/>
      <c r="C3" s="39"/>
      <c r="D3" s="39"/>
      <c r="E3" s="15">
        <f>RA!D7</f>
        <v>15266206.350400001</v>
      </c>
      <c r="F3" s="25">
        <f>RA!I7</f>
        <v>1920947.9469000001</v>
      </c>
      <c r="G3" s="16">
        <f>E3-F3</f>
        <v>13345258.4035</v>
      </c>
      <c r="H3" s="27">
        <f>RA!J7</f>
        <v>12.583007872480801</v>
      </c>
      <c r="I3" s="20">
        <f>SUM(I4:I40)</f>
        <v>15266209.246688552</v>
      </c>
      <c r="J3" s="21">
        <f>SUM(J4:J40)</f>
        <v>13345258.90193408</v>
      </c>
      <c r="K3" s="22">
        <f>E3-I3</f>
        <v>-2.8962885513901711</v>
      </c>
      <c r="L3" s="22">
        <f>G3-J3</f>
        <v>-0.49843407981097698</v>
      </c>
    </row>
    <row r="4" spans="1:12" x14ac:dyDescent="0.15">
      <c r="A4" s="40">
        <f>RA!A8</f>
        <v>41821</v>
      </c>
      <c r="B4" s="12">
        <v>12</v>
      </c>
      <c r="C4" s="37" t="s">
        <v>6</v>
      </c>
      <c r="D4" s="37"/>
      <c r="E4" s="15">
        <f>VLOOKUP(C4,RA!B8:D39,3,0)</f>
        <v>597119.40339999995</v>
      </c>
      <c r="F4" s="25">
        <f>VLOOKUP(C4,RA!B8:I43,8,0)</f>
        <v>136272.24789999999</v>
      </c>
      <c r="G4" s="16">
        <f t="shared" ref="G4:G40" si="0">E4-F4</f>
        <v>460847.15549999999</v>
      </c>
      <c r="H4" s="27">
        <f>RA!J8</f>
        <v>22.821607726036898</v>
      </c>
      <c r="I4" s="20">
        <f>VLOOKUP(B4,RMS!B:D,3,FALSE)</f>
        <v>597119.942660684</v>
      </c>
      <c r="J4" s="21">
        <f>VLOOKUP(B4,RMS!B:E,4,FALSE)</f>
        <v>460847.16077435901</v>
      </c>
      <c r="K4" s="22">
        <f t="shared" ref="K4:K40" si="1">E4-I4</f>
        <v>-0.53926068404689431</v>
      </c>
      <c r="L4" s="22">
        <f t="shared" ref="L4:L40" si="2">G4-J4</f>
        <v>-5.2743590204045177E-3</v>
      </c>
    </row>
    <row r="5" spans="1:12" x14ac:dyDescent="0.15">
      <c r="A5" s="40"/>
      <c r="B5" s="12">
        <v>13</v>
      </c>
      <c r="C5" s="37" t="s">
        <v>7</v>
      </c>
      <c r="D5" s="37"/>
      <c r="E5" s="15">
        <f>VLOOKUP(C5,RA!B8:D40,3,0)</f>
        <v>103358.80680000001</v>
      </c>
      <c r="F5" s="25">
        <f>VLOOKUP(C5,RA!B9:I44,8,0)</f>
        <v>24294.773399999998</v>
      </c>
      <c r="G5" s="16">
        <f t="shared" si="0"/>
        <v>79064.033400000015</v>
      </c>
      <c r="H5" s="27">
        <f>RA!J9</f>
        <v>23.5052765721363</v>
      </c>
      <c r="I5" s="20">
        <f>VLOOKUP(B5,RMS!B:D,3,FALSE)</f>
        <v>103358.830735239</v>
      </c>
      <c r="J5" s="21">
        <f>VLOOKUP(B5,RMS!B:E,4,FALSE)</f>
        <v>79064.021694032199</v>
      </c>
      <c r="K5" s="22">
        <f t="shared" si="1"/>
        <v>-2.3935238990816288E-2</v>
      </c>
      <c r="L5" s="22">
        <f t="shared" si="2"/>
        <v>1.1705967815942131E-2</v>
      </c>
    </row>
    <row r="6" spans="1:12" x14ac:dyDescent="0.15">
      <c r="A6" s="40"/>
      <c r="B6" s="12">
        <v>14</v>
      </c>
      <c r="C6" s="37" t="s">
        <v>8</v>
      </c>
      <c r="D6" s="37"/>
      <c r="E6" s="15">
        <f>VLOOKUP(C6,RA!B10:D41,3,0)</f>
        <v>170330.53159999999</v>
      </c>
      <c r="F6" s="25">
        <f>VLOOKUP(C6,RA!B10:I45,8,0)</f>
        <v>46402.6783</v>
      </c>
      <c r="G6" s="16">
        <f t="shared" si="0"/>
        <v>123927.85329999999</v>
      </c>
      <c r="H6" s="27">
        <f>RA!J10</f>
        <v>27.242724991295699</v>
      </c>
      <c r="I6" s="20">
        <f>VLOOKUP(B6,RMS!B:D,3,FALSE)</f>
        <v>170332.63732820499</v>
      </c>
      <c r="J6" s="21">
        <f>VLOOKUP(B6,RMS!B:E,4,FALSE)</f>
        <v>123927.85357777801</v>
      </c>
      <c r="K6" s="22">
        <f t="shared" si="1"/>
        <v>-2.1057282050023787</v>
      </c>
      <c r="L6" s="22">
        <f t="shared" si="2"/>
        <v>-2.7777801733464003E-4</v>
      </c>
    </row>
    <row r="7" spans="1:12" x14ac:dyDescent="0.15">
      <c r="A7" s="40"/>
      <c r="B7" s="12">
        <v>15</v>
      </c>
      <c r="C7" s="37" t="s">
        <v>9</v>
      </c>
      <c r="D7" s="37"/>
      <c r="E7" s="15">
        <f>VLOOKUP(C7,RA!B10:D42,3,0)</f>
        <v>63003.483399999997</v>
      </c>
      <c r="F7" s="25">
        <f>VLOOKUP(C7,RA!B11:I46,8,0)</f>
        <v>9635.2466000000004</v>
      </c>
      <c r="G7" s="16">
        <f t="shared" si="0"/>
        <v>53368.236799999999</v>
      </c>
      <c r="H7" s="27">
        <f>RA!J11</f>
        <v>15.2931966298232</v>
      </c>
      <c r="I7" s="20">
        <f>VLOOKUP(B7,RMS!B:D,3,FALSE)</f>
        <v>63003.507385470097</v>
      </c>
      <c r="J7" s="21">
        <f>VLOOKUP(B7,RMS!B:E,4,FALSE)</f>
        <v>53368.236879487202</v>
      </c>
      <c r="K7" s="22">
        <f t="shared" si="1"/>
        <v>-2.398547009943286E-2</v>
      </c>
      <c r="L7" s="22">
        <f t="shared" si="2"/>
        <v>-7.9487203038297594E-5</v>
      </c>
    </row>
    <row r="8" spans="1:12" x14ac:dyDescent="0.15">
      <c r="A8" s="40"/>
      <c r="B8" s="12">
        <v>16</v>
      </c>
      <c r="C8" s="37" t="s">
        <v>10</v>
      </c>
      <c r="D8" s="37"/>
      <c r="E8" s="15">
        <f>VLOOKUP(C8,RA!B12:D43,3,0)</f>
        <v>217745.8376</v>
      </c>
      <c r="F8" s="25">
        <f>VLOOKUP(C8,RA!B12:I47,8,0)</f>
        <v>37445.352400000003</v>
      </c>
      <c r="G8" s="16">
        <f t="shared" si="0"/>
        <v>180300.4852</v>
      </c>
      <c r="H8" s="27">
        <f>RA!J12</f>
        <v>17.196816624705001</v>
      </c>
      <c r="I8" s="20">
        <f>VLOOKUP(B8,RMS!B:D,3,FALSE)</f>
        <v>217745.838206838</v>
      </c>
      <c r="J8" s="21">
        <f>VLOOKUP(B8,RMS!B:E,4,FALSE)</f>
        <v>180300.48478119701</v>
      </c>
      <c r="K8" s="22">
        <f t="shared" si="1"/>
        <v>-6.0683800256811082E-4</v>
      </c>
      <c r="L8" s="22">
        <f t="shared" si="2"/>
        <v>4.1880298522301018E-4</v>
      </c>
    </row>
    <row r="9" spans="1:12" x14ac:dyDescent="0.15">
      <c r="A9" s="40"/>
      <c r="B9" s="12">
        <v>17</v>
      </c>
      <c r="C9" s="37" t="s">
        <v>11</v>
      </c>
      <c r="D9" s="37"/>
      <c r="E9" s="15">
        <f>VLOOKUP(C9,RA!B12:D44,3,0)</f>
        <v>283551.21269999997</v>
      </c>
      <c r="F9" s="25">
        <f>VLOOKUP(C9,RA!B13:I48,8,0)</f>
        <v>81712.132899999997</v>
      </c>
      <c r="G9" s="16">
        <f t="shared" si="0"/>
        <v>201839.07979999998</v>
      </c>
      <c r="H9" s="27">
        <f>RA!J13</f>
        <v>28.8174161280884</v>
      </c>
      <c r="I9" s="20">
        <f>VLOOKUP(B9,RMS!B:D,3,FALSE)</f>
        <v>283551.388764103</v>
      </c>
      <c r="J9" s="21">
        <f>VLOOKUP(B9,RMS!B:E,4,FALSE)</f>
        <v>201839.079835043</v>
      </c>
      <c r="K9" s="22">
        <f t="shared" si="1"/>
        <v>-0.17606410302687436</v>
      </c>
      <c r="L9" s="22">
        <f t="shared" si="2"/>
        <v>-3.5043020034208894E-5</v>
      </c>
    </row>
    <row r="10" spans="1:12" x14ac:dyDescent="0.15">
      <c r="A10" s="40"/>
      <c r="B10" s="12">
        <v>18</v>
      </c>
      <c r="C10" s="37" t="s">
        <v>12</v>
      </c>
      <c r="D10" s="37"/>
      <c r="E10" s="15">
        <f>VLOOKUP(C10,RA!B14:D45,3,0)</f>
        <v>152216.53520000001</v>
      </c>
      <c r="F10" s="25">
        <f>VLOOKUP(C10,RA!B14:I49,8,0)</f>
        <v>27539.287499999999</v>
      </c>
      <c r="G10" s="16">
        <f t="shared" si="0"/>
        <v>124677.24770000001</v>
      </c>
      <c r="H10" s="27">
        <f>RA!J14</f>
        <v>18.092178661021102</v>
      </c>
      <c r="I10" s="20">
        <f>VLOOKUP(B10,RMS!B:D,3,FALSE)</f>
        <v>152216.543760684</v>
      </c>
      <c r="J10" s="21">
        <f>VLOOKUP(B10,RMS!B:E,4,FALSE)</f>
        <v>124677.245731624</v>
      </c>
      <c r="K10" s="22">
        <f t="shared" si="1"/>
        <v>-8.5606839857064188E-3</v>
      </c>
      <c r="L10" s="22">
        <f t="shared" si="2"/>
        <v>1.9683760037878528E-3</v>
      </c>
    </row>
    <row r="11" spans="1:12" x14ac:dyDescent="0.15">
      <c r="A11" s="40"/>
      <c r="B11" s="12">
        <v>19</v>
      </c>
      <c r="C11" s="37" t="s">
        <v>13</v>
      </c>
      <c r="D11" s="37"/>
      <c r="E11" s="15">
        <f>VLOOKUP(C11,RA!B14:D46,3,0)</f>
        <v>128810.49890000001</v>
      </c>
      <c r="F11" s="25">
        <f>VLOOKUP(C11,RA!B15:I50,8,0)</f>
        <v>25892.3069</v>
      </c>
      <c r="G11" s="16">
        <f t="shared" si="0"/>
        <v>102918.19200000001</v>
      </c>
      <c r="H11" s="27">
        <f>RA!J15</f>
        <v>20.101084244771901</v>
      </c>
      <c r="I11" s="20">
        <f>VLOOKUP(B11,RMS!B:D,3,FALSE)</f>
        <v>128810.59424700899</v>
      </c>
      <c r="J11" s="21">
        <f>VLOOKUP(B11,RMS!B:E,4,FALSE)</f>
        <v>102918.19197863201</v>
      </c>
      <c r="K11" s="22">
        <f t="shared" si="1"/>
        <v>-9.5347008988028392E-2</v>
      </c>
      <c r="L11" s="22">
        <f t="shared" si="2"/>
        <v>2.1368003217503428E-5</v>
      </c>
    </row>
    <row r="12" spans="1:12" x14ac:dyDescent="0.15">
      <c r="A12" s="40"/>
      <c r="B12" s="12">
        <v>21</v>
      </c>
      <c r="C12" s="37" t="s">
        <v>14</v>
      </c>
      <c r="D12" s="37"/>
      <c r="E12" s="15">
        <f>VLOOKUP(C12,RA!B16:D47,3,0)</f>
        <v>824695.04410000006</v>
      </c>
      <c r="F12" s="25">
        <f>VLOOKUP(C12,RA!B16:I51,8,0)</f>
        <v>27133.7003</v>
      </c>
      <c r="G12" s="16">
        <f t="shared" si="0"/>
        <v>797561.34380000003</v>
      </c>
      <c r="H12" s="27">
        <f>RA!J16</f>
        <v>3.2901495521427999</v>
      </c>
      <c r="I12" s="20">
        <f>VLOOKUP(B12,RMS!B:D,3,FALSE)</f>
        <v>824694.69350000005</v>
      </c>
      <c r="J12" s="21">
        <f>VLOOKUP(B12,RMS!B:E,4,FALSE)</f>
        <v>797561.34380000003</v>
      </c>
      <c r="K12" s="22">
        <f t="shared" si="1"/>
        <v>0.35060000000521541</v>
      </c>
      <c r="L12" s="22">
        <f t="shared" si="2"/>
        <v>0</v>
      </c>
    </row>
    <row r="13" spans="1:12" x14ac:dyDescent="0.15">
      <c r="A13" s="40"/>
      <c r="B13" s="12">
        <v>22</v>
      </c>
      <c r="C13" s="37" t="s">
        <v>15</v>
      </c>
      <c r="D13" s="37"/>
      <c r="E13" s="15">
        <f>VLOOKUP(C13,RA!B16:D48,3,0)</f>
        <v>458614.0196</v>
      </c>
      <c r="F13" s="25">
        <f>VLOOKUP(C13,RA!B17:I52,8,0)</f>
        <v>45439.610500000003</v>
      </c>
      <c r="G13" s="16">
        <f t="shared" si="0"/>
        <v>413174.40909999999</v>
      </c>
      <c r="H13" s="27">
        <f>RA!J17</f>
        <v>9.9080290959338999</v>
      </c>
      <c r="I13" s="20">
        <f>VLOOKUP(B13,RMS!B:D,3,FALSE)</f>
        <v>458614.08676068397</v>
      </c>
      <c r="J13" s="21">
        <f>VLOOKUP(B13,RMS!B:E,4,FALSE)</f>
        <v>413174.40916324803</v>
      </c>
      <c r="K13" s="22">
        <f t="shared" si="1"/>
        <v>-6.7160683975089341E-2</v>
      </c>
      <c r="L13" s="22">
        <f t="shared" si="2"/>
        <v>-6.324803689494729E-5</v>
      </c>
    </row>
    <row r="14" spans="1:12" x14ac:dyDescent="0.15">
      <c r="A14" s="40"/>
      <c r="B14" s="12">
        <v>23</v>
      </c>
      <c r="C14" s="37" t="s">
        <v>16</v>
      </c>
      <c r="D14" s="37"/>
      <c r="E14" s="15">
        <f>VLOOKUP(C14,RA!B18:D49,3,0)</f>
        <v>1761879.5678999999</v>
      </c>
      <c r="F14" s="25">
        <f>VLOOKUP(C14,RA!B18:I53,8,0)</f>
        <v>271688.50199999998</v>
      </c>
      <c r="G14" s="16">
        <f t="shared" si="0"/>
        <v>1490191.0658999998</v>
      </c>
      <c r="H14" s="27">
        <f>RA!J18</f>
        <v>15.4203787222431</v>
      </c>
      <c r="I14" s="20">
        <f>VLOOKUP(B14,RMS!B:D,3,FALSE)</f>
        <v>1761879.8789504301</v>
      </c>
      <c r="J14" s="21">
        <f>VLOOKUP(B14,RMS!B:E,4,FALSE)</f>
        <v>1490191.0093717901</v>
      </c>
      <c r="K14" s="22">
        <f t="shared" si="1"/>
        <v>-0.31105043017305434</v>
      </c>
      <c r="L14" s="22">
        <f t="shared" si="2"/>
        <v>5.6528209708631039E-2</v>
      </c>
    </row>
    <row r="15" spans="1:12" x14ac:dyDescent="0.15">
      <c r="A15" s="40"/>
      <c r="B15" s="12">
        <v>24</v>
      </c>
      <c r="C15" s="37" t="s">
        <v>17</v>
      </c>
      <c r="D15" s="37"/>
      <c r="E15" s="15">
        <f>VLOOKUP(C15,RA!B18:D50,3,0)</f>
        <v>416873.03909999999</v>
      </c>
      <c r="F15" s="25">
        <f>VLOOKUP(C15,RA!B19:I54,8,0)</f>
        <v>52335.237399999998</v>
      </c>
      <c r="G15" s="16">
        <f t="shared" si="0"/>
        <v>364537.80170000001</v>
      </c>
      <c r="H15" s="27">
        <f>RA!J19</f>
        <v>12.5542389387877</v>
      </c>
      <c r="I15" s="20">
        <f>VLOOKUP(B15,RMS!B:D,3,FALSE)</f>
        <v>416873.08448205102</v>
      </c>
      <c r="J15" s="21">
        <f>VLOOKUP(B15,RMS!B:E,4,FALSE)</f>
        <v>364537.799910256</v>
      </c>
      <c r="K15" s="22">
        <f t="shared" si="1"/>
        <v>-4.5382051030173898E-2</v>
      </c>
      <c r="L15" s="22">
        <f t="shared" si="2"/>
        <v>1.7897440120577812E-3</v>
      </c>
    </row>
    <row r="16" spans="1:12" x14ac:dyDescent="0.15">
      <c r="A16" s="40"/>
      <c r="B16" s="12">
        <v>25</v>
      </c>
      <c r="C16" s="37" t="s">
        <v>18</v>
      </c>
      <c r="D16" s="37"/>
      <c r="E16" s="15">
        <f>VLOOKUP(C16,RA!B20:D51,3,0)</f>
        <v>844732.06039999996</v>
      </c>
      <c r="F16" s="25">
        <f>VLOOKUP(C16,RA!B20:I55,8,0)</f>
        <v>64664.854299999999</v>
      </c>
      <c r="G16" s="16">
        <f t="shared" si="0"/>
        <v>780067.20609999995</v>
      </c>
      <c r="H16" s="27">
        <f>RA!J20</f>
        <v>7.6550728131923496</v>
      </c>
      <c r="I16" s="20">
        <f>VLOOKUP(B16,RMS!B:D,3,FALSE)</f>
        <v>844732.07640000002</v>
      </c>
      <c r="J16" s="21">
        <f>VLOOKUP(B16,RMS!B:E,4,FALSE)</f>
        <v>780067.20609999995</v>
      </c>
      <c r="K16" s="22">
        <f t="shared" si="1"/>
        <v>-1.600000006146729E-2</v>
      </c>
      <c r="L16" s="22">
        <f t="shared" si="2"/>
        <v>0</v>
      </c>
    </row>
    <row r="17" spans="1:12" x14ac:dyDescent="0.15">
      <c r="A17" s="40"/>
      <c r="B17" s="12">
        <v>26</v>
      </c>
      <c r="C17" s="37" t="s">
        <v>19</v>
      </c>
      <c r="D17" s="37"/>
      <c r="E17" s="15">
        <f>VLOOKUP(C17,RA!B20:D52,3,0)</f>
        <v>316548.40259999997</v>
      </c>
      <c r="F17" s="25">
        <f>VLOOKUP(C17,RA!B21:I56,8,0)</f>
        <v>38570.239300000001</v>
      </c>
      <c r="G17" s="16">
        <f t="shared" si="0"/>
        <v>277978.16329999996</v>
      </c>
      <c r="H17" s="27">
        <f>RA!J21</f>
        <v>12.1846261055812</v>
      </c>
      <c r="I17" s="20">
        <f>VLOOKUP(B17,RMS!B:D,3,FALSE)</f>
        <v>316548.15571717703</v>
      </c>
      <c r="J17" s="21">
        <f>VLOOKUP(B17,RMS!B:E,4,FALSE)</f>
        <v>277978.16318788298</v>
      </c>
      <c r="K17" s="22">
        <f t="shared" si="1"/>
        <v>0.24688282294664532</v>
      </c>
      <c r="L17" s="22">
        <f t="shared" si="2"/>
        <v>1.1211697710677981E-4</v>
      </c>
    </row>
    <row r="18" spans="1:12" x14ac:dyDescent="0.15">
      <c r="A18" s="40"/>
      <c r="B18" s="12">
        <v>27</v>
      </c>
      <c r="C18" s="37" t="s">
        <v>20</v>
      </c>
      <c r="D18" s="37"/>
      <c r="E18" s="15">
        <f>VLOOKUP(C18,RA!B22:D53,3,0)</f>
        <v>1173183.4305</v>
      </c>
      <c r="F18" s="25">
        <f>VLOOKUP(C18,RA!B22:I57,8,0)</f>
        <v>147704.53049999999</v>
      </c>
      <c r="G18" s="16">
        <f t="shared" si="0"/>
        <v>1025478.9</v>
      </c>
      <c r="H18" s="27">
        <f>RA!J22</f>
        <v>12.5900627864348</v>
      </c>
      <c r="I18" s="20">
        <f>VLOOKUP(B18,RMS!B:D,3,FALSE)</f>
        <v>1173183.2953333301</v>
      </c>
      <c r="J18" s="21">
        <f>VLOOKUP(B18,RMS!B:E,4,FALSE)</f>
        <v>1025478.8999</v>
      </c>
      <c r="K18" s="22">
        <f t="shared" si="1"/>
        <v>0.1351666699629277</v>
      </c>
      <c r="L18" s="22">
        <f t="shared" si="2"/>
        <v>1.0000006295740604E-4</v>
      </c>
    </row>
    <row r="19" spans="1:12" x14ac:dyDescent="0.15">
      <c r="A19" s="40"/>
      <c r="B19" s="12">
        <v>29</v>
      </c>
      <c r="C19" s="37" t="s">
        <v>21</v>
      </c>
      <c r="D19" s="37"/>
      <c r="E19" s="15">
        <f>VLOOKUP(C19,RA!B22:D54,3,0)</f>
        <v>2568436.9314999999</v>
      </c>
      <c r="F19" s="25">
        <f>VLOOKUP(C19,RA!B23:I58,8,0)</f>
        <v>229355.22870000001</v>
      </c>
      <c r="G19" s="16">
        <f t="shared" si="0"/>
        <v>2339081.7028000001</v>
      </c>
      <c r="H19" s="27">
        <f>RA!J23</f>
        <v>8.9297590253093606</v>
      </c>
      <c r="I19" s="20">
        <f>VLOOKUP(B19,RMS!B:D,3,FALSE)</f>
        <v>2568437.3928444399</v>
      </c>
      <c r="J19" s="21">
        <f>VLOOKUP(B19,RMS!B:E,4,FALSE)</f>
        <v>2339081.73869316</v>
      </c>
      <c r="K19" s="22">
        <f t="shared" si="1"/>
        <v>-0.46134444000199437</v>
      </c>
      <c r="L19" s="22">
        <f t="shared" si="2"/>
        <v>-3.5893159918487072E-2</v>
      </c>
    </row>
    <row r="20" spans="1:12" x14ac:dyDescent="0.15">
      <c r="A20" s="40"/>
      <c r="B20" s="12">
        <v>31</v>
      </c>
      <c r="C20" s="37" t="s">
        <v>22</v>
      </c>
      <c r="D20" s="37"/>
      <c r="E20" s="15">
        <f>VLOOKUP(C20,RA!B24:D55,3,0)</f>
        <v>307369.32929999998</v>
      </c>
      <c r="F20" s="25">
        <f>VLOOKUP(C20,RA!B24:I59,8,0)</f>
        <v>55794.4787</v>
      </c>
      <c r="G20" s="16">
        <f t="shared" si="0"/>
        <v>251574.85059999998</v>
      </c>
      <c r="H20" s="27">
        <f>RA!J24</f>
        <v>18.152259637311801</v>
      </c>
      <c r="I20" s="20">
        <f>VLOOKUP(B20,RMS!B:D,3,FALSE)</f>
        <v>307369.32652334898</v>
      </c>
      <c r="J20" s="21">
        <f>VLOOKUP(B20,RMS!B:E,4,FALSE)</f>
        <v>251574.860613208</v>
      </c>
      <c r="K20" s="22">
        <f t="shared" si="1"/>
        <v>2.7766510029323399E-3</v>
      </c>
      <c r="L20" s="22">
        <f t="shared" si="2"/>
        <v>-1.0013208026066422E-2</v>
      </c>
    </row>
    <row r="21" spans="1:12" x14ac:dyDescent="0.15">
      <c r="A21" s="40"/>
      <c r="B21" s="12">
        <v>32</v>
      </c>
      <c r="C21" s="37" t="s">
        <v>23</v>
      </c>
      <c r="D21" s="37"/>
      <c r="E21" s="15">
        <f>VLOOKUP(C21,RA!B24:D56,3,0)</f>
        <v>225250.3786</v>
      </c>
      <c r="F21" s="25">
        <f>VLOOKUP(C21,RA!B25:I60,8,0)</f>
        <v>22186.8462</v>
      </c>
      <c r="G21" s="16">
        <f t="shared" si="0"/>
        <v>203063.5324</v>
      </c>
      <c r="H21" s="27">
        <f>RA!J25</f>
        <v>9.8498596707797095</v>
      </c>
      <c r="I21" s="20">
        <f>VLOOKUP(B21,RMS!B:D,3,FALSE)</f>
        <v>225250.397169148</v>
      </c>
      <c r="J21" s="21">
        <f>VLOOKUP(B21,RMS!B:E,4,FALSE)</f>
        <v>203063.524334516</v>
      </c>
      <c r="K21" s="22">
        <f t="shared" si="1"/>
        <v>-1.8569148000096902E-2</v>
      </c>
      <c r="L21" s="22">
        <f t="shared" si="2"/>
        <v>8.0654839985072613E-3</v>
      </c>
    </row>
    <row r="22" spans="1:12" x14ac:dyDescent="0.15">
      <c r="A22" s="40"/>
      <c r="B22" s="12">
        <v>33</v>
      </c>
      <c r="C22" s="37" t="s">
        <v>24</v>
      </c>
      <c r="D22" s="37"/>
      <c r="E22" s="15">
        <f>VLOOKUP(C22,RA!B26:D57,3,0)</f>
        <v>536590.69469999999</v>
      </c>
      <c r="F22" s="25">
        <f>VLOOKUP(C22,RA!B26:I61,8,0)</f>
        <v>107582.46189999999</v>
      </c>
      <c r="G22" s="16">
        <f t="shared" si="0"/>
        <v>429008.2328</v>
      </c>
      <c r="H22" s="27">
        <f>RA!J26</f>
        <v>20.049259698800402</v>
      </c>
      <c r="I22" s="20">
        <f>VLOOKUP(B22,RMS!B:D,3,FALSE)</f>
        <v>536590.70695963199</v>
      </c>
      <c r="J22" s="21">
        <f>VLOOKUP(B22,RMS!B:E,4,FALSE)</f>
        <v>429008.19450133003</v>
      </c>
      <c r="K22" s="22">
        <f t="shared" si="1"/>
        <v>-1.2259631999768317E-2</v>
      </c>
      <c r="L22" s="22">
        <f t="shared" si="2"/>
        <v>3.8298669969663024E-2</v>
      </c>
    </row>
    <row r="23" spans="1:12" x14ac:dyDescent="0.15">
      <c r="A23" s="40"/>
      <c r="B23" s="12">
        <v>34</v>
      </c>
      <c r="C23" s="37" t="s">
        <v>25</v>
      </c>
      <c r="D23" s="37"/>
      <c r="E23" s="15">
        <f>VLOOKUP(C23,RA!B26:D58,3,0)</f>
        <v>244537.90419999999</v>
      </c>
      <c r="F23" s="25">
        <f>VLOOKUP(C23,RA!B27:I62,8,0)</f>
        <v>79760.9715</v>
      </c>
      <c r="G23" s="16">
        <f t="shared" si="0"/>
        <v>164776.9327</v>
      </c>
      <c r="H23" s="27">
        <f>RA!J27</f>
        <v>32.617017701585397</v>
      </c>
      <c r="I23" s="20">
        <f>VLOOKUP(B23,RMS!B:D,3,FALSE)</f>
        <v>244537.795365214</v>
      </c>
      <c r="J23" s="21">
        <f>VLOOKUP(B23,RMS!B:E,4,FALSE)</f>
        <v>164776.94366585999</v>
      </c>
      <c r="K23" s="22">
        <f t="shared" si="1"/>
        <v>0.10883478599134833</v>
      </c>
      <c r="L23" s="22">
        <f t="shared" si="2"/>
        <v>-1.0965859983116388E-2</v>
      </c>
    </row>
    <row r="24" spans="1:12" x14ac:dyDescent="0.15">
      <c r="A24" s="40"/>
      <c r="B24" s="12">
        <v>35</v>
      </c>
      <c r="C24" s="37" t="s">
        <v>26</v>
      </c>
      <c r="D24" s="37"/>
      <c r="E24" s="15">
        <f>VLOOKUP(C24,RA!B28:D59,3,0)</f>
        <v>767089.37040000001</v>
      </c>
      <c r="F24" s="25">
        <f>VLOOKUP(C24,RA!B28:I63,8,0)</f>
        <v>54405.909099999997</v>
      </c>
      <c r="G24" s="16">
        <f t="shared" si="0"/>
        <v>712683.46129999997</v>
      </c>
      <c r="H24" s="27">
        <f>RA!J28</f>
        <v>7.0925124502285799</v>
      </c>
      <c r="I24" s="20">
        <f>VLOOKUP(B24,RMS!B:D,3,FALSE)</f>
        <v>767089.37055752205</v>
      </c>
      <c r="J24" s="21">
        <f>VLOOKUP(B24,RMS!B:E,4,FALSE)</f>
        <v>712684.06663274299</v>
      </c>
      <c r="K24" s="22">
        <f t="shared" si="1"/>
        <v>-1.5752203762531281E-4</v>
      </c>
      <c r="L24" s="22">
        <f t="shared" si="2"/>
        <v>-0.60533274302724749</v>
      </c>
    </row>
    <row r="25" spans="1:12" x14ac:dyDescent="0.15">
      <c r="A25" s="40"/>
      <c r="B25" s="12">
        <v>36</v>
      </c>
      <c r="C25" s="37" t="s">
        <v>27</v>
      </c>
      <c r="D25" s="37"/>
      <c r="E25" s="15">
        <f>VLOOKUP(C25,RA!B28:D60,3,0)</f>
        <v>480303.49129999999</v>
      </c>
      <c r="F25" s="25">
        <f>VLOOKUP(C25,RA!B29:I64,8,0)</f>
        <v>72284.110799999995</v>
      </c>
      <c r="G25" s="16">
        <f t="shared" si="0"/>
        <v>408019.38049999997</v>
      </c>
      <c r="H25" s="27">
        <f>RA!J29</f>
        <v>15.049674239167899</v>
      </c>
      <c r="I25" s="20">
        <f>VLOOKUP(B25,RMS!B:D,3,FALSE)</f>
        <v>480303.49067433598</v>
      </c>
      <c r="J25" s="21">
        <f>VLOOKUP(B25,RMS!B:E,4,FALSE)</f>
        <v>408019.32742679201</v>
      </c>
      <c r="K25" s="22">
        <f t="shared" si="1"/>
        <v>6.2566401902586222E-4</v>
      </c>
      <c r="L25" s="22">
        <f t="shared" si="2"/>
        <v>5.3073207964189351E-2</v>
      </c>
    </row>
    <row r="26" spans="1:12" x14ac:dyDescent="0.15">
      <c r="A26" s="40"/>
      <c r="B26" s="12">
        <v>37</v>
      </c>
      <c r="C26" s="37" t="s">
        <v>28</v>
      </c>
      <c r="D26" s="37"/>
      <c r="E26" s="15">
        <f>VLOOKUP(C26,RA!B30:D61,3,0)</f>
        <v>1018612.3667</v>
      </c>
      <c r="F26" s="25">
        <f>VLOOKUP(C26,RA!B30:I65,8,0)</f>
        <v>126552.3968</v>
      </c>
      <c r="G26" s="16">
        <f t="shared" si="0"/>
        <v>892059.96990000003</v>
      </c>
      <c r="H26" s="27">
        <f>RA!J30</f>
        <v>12.4239996427681</v>
      </c>
      <c r="I26" s="20">
        <f>VLOOKUP(B26,RMS!B:D,3,FALSE)</f>
        <v>1018612.31214425</v>
      </c>
      <c r="J26" s="21">
        <f>VLOOKUP(B26,RMS!B:E,4,FALSE)</f>
        <v>892059.96589888202</v>
      </c>
      <c r="K26" s="22">
        <f t="shared" si="1"/>
        <v>5.4555749986320734E-2</v>
      </c>
      <c r="L26" s="22">
        <f t="shared" si="2"/>
        <v>4.0011180099099874E-3</v>
      </c>
    </row>
    <row r="27" spans="1:12" x14ac:dyDescent="0.15">
      <c r="A27" s="40"/>
      <c r="B27" s="12">
        <v>38</v>
      </c>
      <c r="C27" s="37" t="s">
        <v>29</v>
      </c>
      <c r="D27" s="37"/>
      <c r="E27" s="15">
        <f>VLOOKUP(C27,RA!B30:D62,3,0)</f>
        <v>578543.03949999996</v>
      </c>
      <c r="F27" s="25">
        <f>VLOOKUP(C27,RA!B31:I66,8,0)</f>
        <v>38180.960500000001</v>
      </c>
      <c r="G27" s="16">
        <f t="shared" si="0"/>
        <v>540362.07899999991</v>
      </c>
      <c r="H27" s="27">
        <f>RA!J31</f>
        <v>6.5995021793015596</v>
      </c>
      <c r="I27" s="20">
        <f>VLOOKUP(B27,RMS!B:D,3,FALSE)</f>
        <v>578543.04871504405</v>
      </c>
      <c r="J27" s="21">
        <f>VLOOKUP(B27,RMS!B:E,4,FALSE)</f>
        <v>540362.09150354005</v>
      </c>
      <c r="K27" s="22">
        <f t="shared" si="1"/>
        <v>-9.2150440905243158E-3</v>
      </c>
      <c r="L27" s="22">
        <f t="shared" si="2"/>
        <v>-1.2503540143370628E-2</v>
      </c>
    </row>
    <row r="28" spans="1:12" x14ac:dyDescent="0.15">
      <c r="A28" s="40"/>
      <c r="B28" s="12">
        <v>39</v>
      </c>
      <c r="C28" s="37" t="s">
        <v>30</v>
      </c>
      <c r="D28" s="37"/>
      <c r="E28" s="15">
        <f>VLOOKUP(C28,RA!B32:D63,3,0)</f>
        <v>121225.40489999999</v>
      </c>
      <c r="F28" s="25">
        <f>VLOOKUP(C28,RA!B32:I67,8,0)</f>
        <v>33640.291400000002</v>
      </c>
      <c r="G28" s="16">
        <f t="shared" si="0"/>
        <v>87585.113499999992</v>
      </c>
      <c r="H28" s="27">
        <f>RA!J32</f>
        <v>27.750199248870501</v>
      </c>
      <c r="I28" s="20">
        <f>VLOOKUP(B28,RMS!B:D,3,FALSE)</f>
        <v>121225.293202193</v>
      </c>
      <c r="J28" s="21">
        <f>VLOOKUP(B28,RMS!B:E,4,FALSE)</f>
        <v>87585.106340841405</v>
      </c>
      <c r="K28" s="22">
        <f t="shared" si="1"/>
        <v>0.11169780699128751</v>
      </c>
      <c r="L28" s="22">
        <f t="shared" si="2"/>
        <v>7.1591585874557495E-3</v>
      </c>
    </row>
    <row r="29" spans="1:12" x14ac:dyDescent="0.15">
      <c r="A29" s="40"/>
      <c r="B29" s="12">
        <v>40</v>
      </c>
      <c r="C29" s="37" t="s">
        <v>31</v>
      </c>
      <c r="D29" s="37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40"/>
      <c r="B30" s="12">
        <v>41</v>
      </c>
      <c r="C30" s="37" t="s">
        <v>36</v>
      </c>
      <c r="D30" s="37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40"/>
      <c r="B31" s="12">
        <v>42</v>
      </c>
      <c r="C31" s="37" t="s">
        <v>32</v>
      </c>
      <c r="D31" s="37"/>
      <c r="E31" s="15">
        <f>VLOOKUP(C31,RA!B34:D66,3,0)</f>
        <v>160793.8737</v>
      </c>
      <c r="F31" s="25">
        <f>VLOOKUP(C31,RA!B35:I70,8,0)</f>
        <v>16247.009</v>
      </c>
      <c r="G31" s="16">
        <f t="shared" si="0"/>
        <v>144546.86470000001</v>
      </c>
      <c r="H31" s="27">
        <f>RA!J35</f>
        <v>10.104246278880501</v>
      </c>
      <c r="I31" s="20">
        <f>VLOOKUP(B31,RMS!B:D,3,FALSE)</f>
        <v>160793.87330000001</v>
      </c>
      <c r="J31" s="21">
        <f>VLOOKUP(B31,RMS!B:E,4,FALSE)</f>
        <v>144546.86249999999</v>
      </c>
      <c r="K31" s="22">
        <f t="shared" si="1"/>
        <v>3.9999998989515007E-4</v>
      </c>
      <c r="L31" s="22">
        <f t="shared" si="2"/>
        <v>2.2000000171829015E-3</v>
      </c>
    </row>
    <row r="32" spans="1:12" x14ac:dyDescent="0.15">
      <c r="A32" s="40"/>
      <c r="B32" s="12">
        <v>71</v>
      </c>
      <c r="C32" s="37" t="s">
        <v>37</v>
      </c>
      <c r="D32" s="37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40"/>
      <c r="B33" s="12">
        <v>72</v>
      </c>
      <c r="C33" s="37" t="s">
        <v>38</v>
      </c>
      <c r="D33" s="37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40"/>
      <c r="B34" s="12">
        <v>73</v>
      </c>
      <c r="C34" s="37" t="s">
        <v>39</v>
      </c>
      <c r="D34" s="37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40"/>
      <c r="B35" s="12">
        <v>75</v>
      </c>
      <c r="C35" s="37" t="s">
        <v>33</v>
      </c>
      <c r="D35" s="37"/>
      <c r="E35" s="15">
        <f>VLOOKUP(C35,RA!B8:D70,3,0)</f>
        <v>224096.15349999999</v>
      </c>
      <c r="F35" s="25">
        <f>VLOOKUP(C35,RA!B8:I74,8,0)</f>
        <v>11263.375400000001</v>
      </c>
      <c r="G35" s="16">
        <f t="shared" si="0"/>
        <v>212832.7781</v>
      </c>
      <c r="H35" s="27">
        <f>RA!J39</f>
        <v>5.0261350871424</v>
      </c>
      <c r="I35" s="20">
        <f>VLOOKUP(B35,RMS!B:D,3,FALSE)</f>
        <v>224096.15384615399</v>
      </c>
      <c r="J35" s="21">
        <f>VLOOKUP(B35,RMS!B:E,4,FALSE)</f>
        <v>212832.775641026</v>
      </c>
      <c r="K35" s="22">
        <f t="shared" si="1"/>
        <v>-3.4615400363691151E-4</v>
      </c>
      <c r="L35" s="22">
        <f t="shared" si="2"/>
        <v>2.458973991451785E-3</v>
      </c>
    </row>
    <row r="36" spans="1:12" x14ac:dyDescent="0.15">
      <c r="A36" s="40"/>
      <c r="B36" s="12">
        <v>76</v>
      </c>
      <c r="C36" s="37" t="s">
        <v>34</v>
      </c>
      <c r="D36" s="37"/>
      <c r="E36" s="15">
        <f>VLOOKUP(C36,RA!B8:D71,3,0)</f>
        <v>491591.02149999997</v>
      </c>
      <c r="F36" s="25">
        <f>VLOOKUP(C36,RA!B8:I75,8,0)</f>
        <v>33025.359499999999</v>
      </c>
      <c r="G36" s="16">
        <f t="shared" si="0"/>
        <v>458565.66199999995</v>
      </c>
      <c r="H36" s="27">
        <f>RA!J40</f>
        <v>6.7180558748264296</v>
      </c>
      <c r="I36" s="20">
        <f>VLOOKUP(B36,RMS!B:D,3,FALSE)</f>
        <v>491591.01455299102</v>
      </c>
      <c r="J36" s="21">
        <f>VLOOKUP(B36,RMS!B:E,4,FALSE)</f>
        <v>458565.66772905999</v>
      </c>
      <c r="K36" s="22">
        <f t="shared" si="1"/>
        <v>6.9470089511014521E-3</v>
      </c>
      <c r="L36" s="22">
        <f t="shared" si="2"/>
        <v>-5.7290600379928946E-3</v>
      </c>
    </row>
    <row r="37" spans="1:12" x14ac:dyDescent="0.15">
      <c r="A37" s="40"/>
      <c r="B37" s="12">
        <v>77</v>
      </c>
      <c r="C37" s="37" t="s">
        <v>40</v>
      </c>
      <c r="D37" s="37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40"/>
      <c r="B38" s="12">
        <v>78</v>
      </c>
      <c r="C38" s="37" t="s">
        <v>41</v>
      </c>
      <c r="D38" s="37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5" customFormat="1" x14ac:dyDescent="0.15">
      <c r="A39" s="40"/>
      <c r="B39" s="12">
        <v>9101</v>
      </c>
      <c r="C39" s="37" t="s">
        <v>72</v>
      </c>
      <c r="D39" s="37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40"/>
      <c r="B40" s="12">
        <v>99</v>
      </c>
      <c r="C40" s="37" t="s">
        <v>35</v>
      </c>
      <c r="D40" s="37"/>
      <c r="E40" s="15">
        <f>VLOOKUP(C40,RA!B8:D74,3,0)</f>
        <v>29104.516800000001</v>
      </c>
      <c r="F40" s="25">
        <f>VLOOKUP(C40,RA!B8:I78,8,0)</f>
        <v>3937.8472000000002</v>
      </c>
      <c r="G40" s="16">
        <f t="shared" si="0"/>
        <v>25166.669600000001</v>
      </c>
      <c r="H40" s="27">
        <f>RA!J43</f>
        <v>0</v>
      </c>
      <c r="I40" s="20">
        <f>VLOOKUP(B40,RMS!B:D,3,FALSE)</f>
        <v>29104.516602374999</v>
      </c>
      <c r="J40" s="21">
        <f>VLOOKUP(B40,RMS!B:E,4,FALSE)</f>
        <v>25166.669767793701</v>
      </c>
      <c r="K40" s="22">
        <f t="shared" si="1"/>
        <v>1.9762500232900493E-4</v>
      </c>
      <c r="L40" s="22">
        <f t="shared" si="2"/>
        <v>-1.6779369980213232E-4</v>
      </c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47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48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5" thickTop="1" thickBot="1" x14ac:dyDescent="0.25">
      <c r="A5" s="57"/>
      <c r="B5" s="58"/>
      <c r="C5" s="59"/>
      <c r="D5" s="60" t="s">
        <v>0</v>
      </c>
      <c r="E5" s="60" t="s">
        <v>60</v>
      </c>
      <c r="F5" s="60" t="s">
        <v>61</v>
      </c>
      <c r="G5" s="60" t="s">
        <v>49</v>
      </c>
      <c r="H5" s="60" t="s">
        <v>50</v>
      </c>
      <c r="I5" s="60" t="s">
        <v>1</v>
      </c>
      <c r="J5" s="60" t="s">
        <v>2</v>
      </c>
      <c r="K5" s="60" t="s">
        <v>51</v>
      </c>
      <c r="L5" s="60" t="s">
        <v>52</v>
      </c>
      <c r="M5" s="60" t="s">
        <v>53</v>
      </c>
      <c r="N5" s="60" t="s">
        <v>54</v>
      </c>
      <c r="O5" s="60" t="s">
        <v>55</v>
      </c>
      <c r="P5" s="60" t="s">
        <v>62</v>
      </c>
      <c r="Q5" s="60" t="s">
        <v>63</v>
      </c>
      <c r="R5" s="60" t="s">
        <v>56</v>
      </c>
      <c r="S5" s="60" t="s">
        <v>57</v>
      </c>
      <c r="T5" s="60" t="s">
        <v>58</v>
      </c>
      <c r="U5" s="61" t="s">
        <v>59</v>
      </c>
      <c r="V5" s="54"/>
      <c r="W5" s="54"/>
    </row>
    <row r="6" spans="1:23" ht="14.25" thickBot="1" x14ac:dyDescent="0.2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6" t="s">
        <v>5</v>
      </c>
      <c r="B7" s="47"/>
      <c r="C7" s="48"/>
      <c r="D7" s="64">
        <v>15266206.350400001</v>
      </c>
      <c r="E7" s="64">
        <v>18163909</v>
      </c>
      <c r="F7" s="65">
        <v>84.046921565176305</v>
      </c>
      <c r="G7" s="64">
        <v>13584616.1468</v>
      </c>
      <c r="H7" s="65">
        <v>12.378636138321101</v>
      </c>
      <c r="I7" s="64">
        <v>1920947.9469000001</v>
      </c>
      <c r="J7" s="65">
        <v>12.583007872480801</v>
      </c>
      <c r="K7" s="64">
        <v>1412302.6358</v>
      </c>
      <c r="L7" s="65">
        <v>10.396338185328</v>
      </c>
      <c r="M7" s="65">
        <v>0.36015319819316</v>
      </c>
      <c r="N7" s="64">
        <v>15266206.350400001</v>
      </c>
      <c r="O7" s="64">
        <v>3697549573.7038002</v>
      </c>
      <c r="P7" s="64">
        <v>911148</v>
      </c>
      <c r="Q7" s="64">
        <v>945404</v>
      </c>
      <c r="R7" s="65">
        <v>-3.6234244830781299</v>
      </c>
      <c r="S7" s="64">
        <v>16.754913966117499</v>
      </c>
      <c r="T7" s="64">
        <v>18.158604625535698</v>
      </c>
      <c r="U7" s="66">
        <v>-8.3777849427152091</v>
      </c>
      <c r="V7" s="54"/>
      <c r="W7" s="54"/>
    </row>
    <row r="8" spans="1:23" ht="14.25" thickBot="1" x14ac:dyDescent="0.2">
      <c r="A8" s="49">
        <v>41821</v>
      </c>
      <c r="B8" s="52" t="s">
        <v>6</v>
      </c>
      <c r="C8" s="53"/>
      <c r="D8" s="67">
        <v>597119.40339999995</v>
      </c>
      <c r="E8" s="67">
        <v>672190</v>
      </c>
      <c r="F8" s="68">
        <v>88.831937904461498</v>
      </c>
      <c r="G8" s="67">
        <v>542948.64249999996</v>
      </c>
      <c r="H8" s="68">
        <v>9.9771427092203897</v>
      </c>
      <c r="I8" s="67">
        <v>136272.24789999999</v>
      </c>
      <c r="J8" s="68">
        <v>22.821607726036898</v>
      </c>
      <c r="K8" s="67">
        <v>71835.210399999996</v>
      </c>
      <c r="L8" s="68">
        <v>13.2305718767867</v>
      </c>
      <c r="M8" s="68">
        <v>0.897011885135371</v>
      </c>
      <c r="N8" s="67">
        <v>597119.40339999995</v>
      </c>
      <c r="O8" s="67">
        <v>141181761.3955</v>
      </c>
      <c r="P8" s="67">
        <v>25101</v>
      </c>
      <c r="Q8" s="67">
        <v>27120</v>
      </c>
      <c r="R8" s="68">
        <v>-7.44469026548673</v>
      </c>
      <c r="S8" s="67">
        <v>23.7886699095654</v>
      </c>
      <c r="T8" s="67">
        <v>21.293478587758099</v>
      </c>
      <c r="U8" s="69">
        <v>10.4889904786309</v>
      </c>
      <c r="V8" s="54"/>
      <c r="W8" s="54"/>
    </row>
    <row r="9" spans="1:23" ht="12" customHeight="1" thickBot="1" x14ac:dyDescent="0.2">
      <c r="A9" s="50"/>
      <c r="B9" s="52" t="s">
        <v>7</v>
      </c>
      <c r="C9" s="53"/>
      <c r="D9" s="67">
        <v>103358.80680000001</v>
      </c>
      <c r="E9" s="67">
        <v>127172</v>
      </c>
      <c r="F9" s="68">
        <v>81.274814267291603</v>
      </c>
      <c r="G9" s="67">
        <v>92052.198099999994</v>
      </c>
      <c r="H9" s="68">
        <v>12.282823151835199</v>
      </c>
      <c r="I9" s="67">
        <v>24294.773399999998</v>
      </c>
      <c r="J9" s="68">
        <v>23.5052765721363</v>
      </c>
      <c r="K9" s="67">
        <v>18637.327499999999</v>
      </c>
      <c r="L9" s="68">
        <v>20.246477416816798</v>
      </c>
      <c r="M9" s="68">
        <v>0.30355456811069098</v>
      </c>
      <c r="N9" s="67">
        <v>103358.80680000001</v>
      </c>
      <c r="O9" s="67">
        <v>23608802.067200001</v>
      </c>
      <c r="P9" s="67">
        <v>5591</v>
      </c>
      <c r="Q9" s="67">
        <v>5442</v>
      </c>
      <c r="R9" s="68">
        <v>2.7379639838294798</v>
      </c>
      <c r="S9" s="67">
        <v>18.4866404578787</v>
      </c>
      <c r="T9" s="67">
        <v>17.217259959573699</v>
      </c>
      <c r="U9" s="69">
        <v>6.8664747453562303</v>
      </c>
      <c r="V9" s="54"/>
      <c r="W9" s="54"/>
    </row>
    <row r="10" spans="1:23" ht="14.25" thickBot="1" x14ac:dyDescent="0.2">
      <c r="A10" s="50"/>
      <c r="B10" s="52" t="s">
        <v>8</v>
      </c>
      <c r="C10" s="53"/>
      <c r="D10" s="67">
        <v>170330.53159999999</v>
      </c>
      <c r="E10" s="67">
        <v>194373</v>
      </c>
      <c r="F10" s="68">
        <v>87.630757152485202</v>
      </c>
      <c r="G10" s="67">
        <v>125293.18429999999</v>
      </c>
      <c r="H10" s="68">
        <v>35.9455684294552</v>
      </c>
      <c r="I10" s="67">
        <v>46402.6783</v>
      </c>
      <c r="J10" s="68">
        <v>27.242724991295699</v>
      </c>
      <c r="K10" s="67">
        <v>31163.415799999999</v>
      </c>
      <c r="L10" s="68">
        <v>24.872395074086999</v>
      </c>
      <c r="M10" s="68">
        <v>0.48901130087286498</v>
      </c>
      <c r="N10" s="67">
        <v>170330.53159999999</v>
      </c>
      <c r="O10" s="67">
        <v>35748321.367799997</v>
      </c>
      <c r="P10" s="67">
        <v>87306</v>
      </c>
      <c r="Q10" s="67">
        <v>84927</v>
      </c>
      <c r="R10" s="68">
        <v>2.8012292910381902</v>
      </c>
      <c r="S10" s="67">
        <v>1.9509602043387599</v>
      </c>
      <c r="T10" s="67">
        <v>1.7853536672671799</v>
      </c>
      <c r="U10" s="69">
        <v>8.4884631015684207</v>
      </c>
      <c r="V10" s="54"/>
      <c r="W10" s="54"/>
    </row>
    <row r="11" spans="1:23" ht="14.25" thickBot="1" x14ac:dyDescent="0.2">
      <c r="A11" s="50"/>
      <c r="B11" s="52" t="s">
        <v>9</v>
      </c>
      <c r="C11" s="53"/>
      <c r="D11" s="67">
        <v>63003.483399999997</v>
      </c>
      <c r="E11" s="67">
        <v>66214</v>
      </c>
      <c r="F11" s="68">
        <v>95.151302443592002</v>
      </c>
      <c r="G11" s="67">
        <v>54540.1014</v>
      </c>
      <c r="H11" s="68">
        <v>15.5177232582116</v>
      </c>
      <c r="I11" s="67">
        <v>9635.2466000000004</v>
      </c>
      <c r="J11" s="68">
        <v>15.2931966298232</v>
      </c>
      <c r="K11" s="67">
        <v>12331.4269</v>
      </c>
      <c r="L11" s="68">
        <v>22.609834935143699</v>
      </c>
      <c r="M11" s="68">
        <v>-0.21864301040457901</v>
      </c>
      <c r="N11" s="67">
        <v>63003.483399999997</v>
      </c>
      <c r="O11" s="67">
        <v>15163539.680299999</v>
      </c>
      <c r="P11" s="67">
        <v>3295</v>
      </c>
      <c r="Q11" s="67">
        <v>3281</v>
      </c>
      <c r="R11" s="68">
        <v>0.42669917708015898</v>
      </c>
      <c r="S11" s="67">
        <v>19.120935781487098</v>
      </c>
      <c r="T11" s="67">
        <v>18.670906491923201</v>
      </c>
      <c r="U11" s="69">
        <v>2.3535944825442399</v>
      </c>
      <c r="V11" s="54"/>
      <c r="W11" s="54"/>
    </row>
    <row r="12" spans="1:23" ht="14.25" thickBot="1" x14ac:dyDescent="0.2">
      <c r="A12" s="50"/>
      <c r="B12" s="52" t="s">
        <v>10</v>
      </c>
      <c r="C12" s="53"/>
      <c r="D12" s="67">
        <v>217745.8376</v>
      </c>
      <c r="E12" s="67">
        <v>238385</v>
      </c>
      <c r="F12" s="68">
        <v>91.342088470331603</v>
      </c>
      <c r="G12" s="67">
        <v>180414.64749999999</v>
      </c>
      <c r="H12" s="68">
        <v>20.691884288386301</v>
      </c>
      <c r="I12" s="67">
        <v>37445.352400000003</v>
      </c>
      <c r="J12" s="68">
        <v>17.196816624705001</v>
      </c>
      <c r="K12" s="67">
        <v>-4015.0832</v>
      </c>
      <c r="L12" s="68">
        <v>-2.2254751793365299</v>
      </c>
      <c r="M12" s="68">
        <v>-10.326170974489401</v>
      </c>
      <c r="N12" s="67">
        <v>217745.8376</v>
      </c>
      <c r="O12" s="67">
        <v>45107178.185000002</v>
      </c>
      <c r="P12" s="67">
        <v>2239</v>
      </c>
      <c r="Q12" s="67">
        <v>1915</v>
      </c>
      <c r="R12" s="68">
        <v>16.919060052219301</v>
      </c>
      <c r="S12" s="67">
        <v>97.251379008485898</v>
      </c>
      <c r="T12" s="67">
        <v>83.622759947780693</v>
      </c>
      <c r="U12" s="69">
        <v>14.013805459268699</v>
      </c>
      <c r="V12" s="54"/>
      <c r="W12" s="54"/>
    </row>
    <row r="13" spans="1:23" ht="14.25" thickBot="1" x14ac:dyDescent="0.2">
      <c r="A13" s="50"/>
      <c r="B13" s="52" t="s">
        <v>11</v>
      </c>
      <c r="C13" s="53"/>
      <c r="D13" s="67">
        <v>283551.21269999997</v>
      </c>
      <c r="E13" s="67">
        <v>341338</v>
      </c>
      <c r="F13" s="68">
        <v>83.070508616093093</v>
      </c>
      <c r="G13" s="67">
        <v>283726.62</v>
      </c>
      <c r="H13" s="68">
        <v>-6.1822644628838998E-2</v>
      </c>
      <c r="I13" s="67">
        <v>81712.132899999997</v>
      </c>
      <c r="J13" s="68">
        <v>28.8174161280884</v>
      </c>
      <c r="K13" s="67">
        <v>50097.755899999996</v>
      </c>
      <c r="L13" s="68">
        <v>17.657051671781801</v>
      </c>
      <c r="M13" s="68">
        <v>0.63105375544376396</v>
      </c>
      <c r="N13" s="67">
        <v>283551.21269999997</v>
      </c>
      <c r="O13" s="67">
        <v>70812788.318000004</v>
      </c>
      <c r="P13" s="67">
        <v>11146</v>
      </c>
      <c r="Q13" s="67">
        <v>11811</v>
      </c>
      <c r="R13" s="68">
        <v>-5.6303445940225201</v>
      </c>
      <c r="S13" s="67">
        <v>25.439728395837101</v>
      </c>
      <c r="T13" s="67">
        <v>24.2572930742528</v>
      </c>
      <c r="U13" s="69">
        <v>4.6479872079835101</v>
      </c>
      <c r="V13" s="54"/>
      <c r="W13" s="54"/>
    </row>
    <row r="14" spans="1:23" ht="14.25" thickBot="1" x14ac:dyDescent="0.2">
      <c r="A14" s="50"/>
      <c r="B14" s="52" t="s">
        <v>12</v>
      </c>
      <c r="C14" s="53"/>
      <c r="D14" s="67">
        <v>152216.53520000001</v>
      </c>
      <c r="E14" s="67">
        <v>168428</v>
      </c>
      <c r="F14" s="68">
        <v>90.374839812857701</v>
      </c>
      <c r="G14" s="67">
        <v>138551.1777</v>
      </c>
      <c r="H14" s="68">
        <v>9.8630395835314495</v>
      </c>
      <c r="I14" s="67">
        <v>27539.287499999999</v>
      </c>
      <c r="J14" s="68">
        <v>18.092178661021102</v>
      </c>
      <c r="K14" s="67">
        <v>15332.8498</v>
      </c>
      <c r="L14" s="68">
        <v>11.0665604252024</v>
      </c>
      <c r="M14" s="68">
        <v>0.79609712866293103</v>
      </c>
      <c r="N14" s="67">
        <v>152216.53520000001</v>
      </c>
      <c r="O14" s="67">
        <v>32923324.737399999</v>
      </c>
      <c r="P14" s="67">
        <v>3149</v>
      </c>
      <c r="Q14" s="67">
        <v>2614</v>
      </c>
      <c r="R14" s="68">
        <v>20.4667176740627</v>
      </c>
      <c r="S14" s="67">
        <v>48.338055001587797</v>
      </c>
      <c r="T14" s="67">
        <v>57.820550191277697</v>
      </c>
      <c r="U14" s="69">
        <v>-19.617039182437999</v>
      </c>
      <c r="V14" s="54"/>
      <c r="W14" s="54"/>
    </row>
    <row r="15" spans="1:23" ht="14.25" thickBot="1" x14ac:dyDescent="0.2">
      <c r="A15" s="50"/>
      <c r="B15" s="52" t="s">
        <v>13</v>
      </c>
      <c r="C15" s="53"/>
      <c r="D15" s="67">
        <v>128810.49890000001</v>
      </c>
      <c r="E15" s="67">
        <v>102119</v>
      </c>
      <c r="F15" s="68">
        <v>126.1376422605</v>
      </c>
      <c r="G15" s="67">
        <v>87891.658200000005</v>
      </c>
      <c r="H15" s="68">
        <v>46.556000350895602</v>
      </c>
      <c r="I15" s="67">
        <v>25892.3069</v>
      </c>
      <c r="J15" s="68">
        <v>20.101084244771901</v>
      </c>
      <c r="K15" s="67">
        <v>11900.499900000001</v>
      </c>
      <c r="L15" s="68">
        <v>13.539965161335401</v>
      </c>
      <c r="M15" s="68">
        <v>1.1757327101863999</v>
      </c>
      <c r="N15" s="67">
        <v>128810.49890000001</v>
      </c>
      <c r="O15" s="67">
        <v>25950677.7949</v>
      </c>
      <c r="P15" s="67">
        <v>5664</v>
      </c>
      <c r="Q15" s="67">
        <v>5370</v>
      </c>
      <c r="R15" s="68">
        <v>5.4748603351955296</v>
      </c>
      <c r="S15" s="67">
        <v>22.741966613700601</v>
      </c>
      <c r="T15" s="67">
        <v>24.355605474860301</v>
      </c>
      <c r="U15" s="69">
        <v>-7.09542357778178</v>
      </c>
      <c r="V15" s="54"/>
      <c r="W15" s="54"/>
    </row>
    <row r="16" spans="1:23" ht="14.25" thickBot="1" x14ac:dyDescent="0.2">
      <c r="A16" s="50"/>
      <c r="B16" s="52" t="s">
        <v>14</v>
      </c>
      <c r="C16" s="53"/>
      <c r="D16" s="67">
        <v>824695.04410000006</v>
      </c>
      <c r="E16" s="67">
        <v>929591</v>
      </c>
      <c r="F16" s="68">
        <v>88.715902380724401</v>
      </c>
      <c r="G16" s="67">
        <v>729262.10439999995</v>
      </c>
      <c r="H16" s="68">
        <v>13.086233210831301</v>
      </c>
      <c r="I16" s="67">
        <v>27133.7003</v>
      </c>
      <c r="J16" s="68">
        <v>3.2901495521427999</v>
      </c>
      <c r="K16" s="67">
        <v>62639.409699999997</v>
      </c>
      <c r="L16" s="68">
        <v>8.5894233804369406</v>
      </c>
      <c r="M16" s="68">
        <v>-0.56682701146208303</v>
      </c>
      <c r="N16" s="67">
        <v>824695.04410000006</v>
      </c>
      <c r="O16" s="67">
        <v>187715833.58829999</v>
      </c>
      <c r="P16" s="67">
        <v>55642</v>
      </c>
      <c r="Q16" s="67">
        <v>52746</v>
      </c>
      <c r="R16" s="68">
        <v>5.49046373184696</v>
      </c>
      <c r="S16" s="67">
        <v>14.8214486197477</v>
      </c>
      <c r="T16" s="67">
        <v>15.5457430402305</v>
      </c>
      <c r="U16" s="69">
        <v>-4.8867991183927604</v>
      </c>
      <c r="V16" s="54"/>
      <c r="W16" s="54"/>
    </row>
    <row r="17" spans="1:23" ht="12" thickBot="1" x14ac:dyDescent="0.2">
      <c r="A17" s="50"/>
      <c r="B17" s="52" t="s">
        <v>15</v>
      </c>
      <c r="C17" s="53"/>
      <c r="D17" s="67">
        <v>458614.0196</v>
      </c>
      <c r="E17" s="67">
        <v>457561</v>
      </c>
      <c r="F17" s="68">
        <v>100.230137533575</v>
      </c>
      <c r="G17" s="67">
        <v>432916.18219999998</v>
      </c>
      <c r="H17" s="68">
        <v>5.9359844830489497</v>
      </c>
      <c r="I17" s="67">
        <v>45439.610500000003</v>
      </c>
      <c r="J17" s="68">
        <v>9.9080290959338999</v>
      </c>
      <c r="K17" s="67">
        <v>55430.266000000003</v>
      </c>
      <c r="L17" s="68">
        <v>12.8039256278926</v>
      </c>
      <c r="M17" s="68">
        <v>-0.18023827451955601</v>
      </c>
      <c r="N17" s="67">
        <v>458614.0196</v>
      </c>
      <c r="O17" s="67">
        <v>190970054.76089999</v>
      </c>
      <c r="P17" s="67">
        <v>12809</v>
      </c>
      <c r="Q17" s="67">
        <v>12570</v>
      </c>
      <c r="R17" s="68">
        <v>1.9013524264121</v>
      </c>
      <c r="S17" s="67">
        <v>35.804045561714403</v>
      </c>
      <c r="T17" s="67">
        <v>38.807587517899798</v>
      </c>
      <c r="U17" s="69">
        <v>-8.3888340243792197</v>
      </c>
      <c r="V17" s="36"/>
      <c r="W17" s="36"/>
    </row>
    <row r="18" spans="1:23" ht="12" thickBot="1" x14ac:dyDescent="0.2">
      <c r="A18" s="50"/>
      <c r="B18" s="52" t="s">
        <v>16</v>
      </c>
      <c r="C18" s="53"/>
      <c r="D18" s="67">
        <v>1761879.5678999999</v>
      </c>
      <c r="E18" s="67">
        <v>1814777</v>
      </c>
      <c r="F18" s="68">
        <v>97.0851828020743</v>
      </c>
      <c r="G18" s="67">
        <v>1369905.5688</v>
      </c>
      <c r="H18" s="68">
        <v>28.613213058427</v>
      </c>
      <c r="I18" s="67">
        <v>271688.50199999998</v>
      </c>
      <c r="J18" s="68">
        <v>15.4203787222431</v>
      </c>
      <c r="K18" s="67">
        <v>200637.9877</v>
      </c>
      <c r="L18" s="68">
        <v>14.64611811716</v>
      </c>
      <c r="M18" s="68">
        <v>0.35412294109646297</v>
      </c>
      <c r="N18" s="67">
        <v>1761879.5678999999</v>
      </c>
      <c r="O18" s="67">
        <v>464266638.33899999</v>
      </c>
      <c r="P18" s="67">
        <v>88876</v>
      </c>
      <c r="Q18" s="67">
        <v>87905</v>
      </c>
      <c r="R18" s="68">
        <v>1.1046015585006499</v>
      </c>
      <c r="S18" s="67">
        <v>19.8240196217202</v>
      </c>
      <c r="T18" s="67">
        <v>19.476387626414901</v>
      </c>
      <c r="U18" s="69">
        <v>1.7535898467553399</v>
      </c>
      <c r="V18" s="36"/>
      <c r="W18" s="36"/>
    </row>
    <row r="19" spans="1:23" ht="12" thickBot="1" x14ac:dyDescent="0.2">
      <c r="A19" s="50"/>
      <c r="B19" s="52" t="s">
        <v>17</v>
      </c>
      <c r="C19" s="53"/>
      <c r="D19" s="67">
        <v>416873.03909999999</v>
      </c>
      <c r="E19" s="67">
        <v>434848</v>
      </c>
      <c r="F19" s="68">
        <v>95.866380689344297</v>
      </c>
      <c r="G19" s="67">
        <v>347223.83319999999</v>
      </c>
      <c r="H19" s="68">
        <v>20.058878233707599</v>
      </c>
      <c r="I19" s="67">
        <v>52335.237399999998</v>
      </c>
      <c r="J19" s="68">
        <v>12.5542389387877</v>
      </c>
      <c r="K19" s="67">
        <v>53997.707499999997</v>
      </c>
      <c r="L19" s="68">
        <v>15.551267608090001</v>
      </c>
      <c r="M19" s="68">
        <v>-3.0787790389063999E-2</v>
      </c>
      <c r="N19" s="67">
        <v>416873.03909999999</v>
      </c>
      <c r="O19" s="67">
        <v>149154275.51190001</v>
      </c>
      <c r="P19" s="67">
        <v>10089</v>
      </c>
      <c r="Q19" s="67">
        <v>9977</v>
      </c>
      <c r="R19" s="68">
        <v>1.1225819384584399</v>
      </c>
      <c r="S19" s="67">
        <v>41.319559827534903</v>
      </c>
      <c r="T19" s="67">
        <v>44.201161902375503</v>
      </c>
      <c r="U19" s="69">
        <v>-6.9739418494972902</v>
      </c>
      <c r="V19" s="36"/>
      <c r="W19" s="36"/>
    </row>
    <row r="20" spans="1:23" ht="12" thickBot="1" x14ac:dyDescent="0.2">
      <c r="A20" s="50"/>
      <c r="B20" s="52" t="s">
        <v>18</v>
      </c>
      <c r="C20" s="53"/>
      <c r="D20" s="67">
        <v>844732.06039999996</v>
      </c>
      <c r="E20" s="67">
        <v>945891</v>
      </c>
      <c r="F20" s="68">
        <v>89.305433755052107</v>
      </c>
      <c r="G20" s="67">
        <v>729517.40159999998</v>
      </c>
      <c r="H20" s="68">
        <v>15.7932708044123</v>
      </c>
      <c r="I20" s="67">
        <v>64664.854299999999</v>
      </c>
      <c r="J20" s="68">
        <v>7.6550728131923496</v>
      </c>
      <c r="K20" s="67">
        <v>28586.073899999999</v>
      </c>
      <c r="L20" s="68">
        <v>3.9184910239706601</v>
      </c>
      <c r="M20" s="68">
        <v>1.26211037326116</v>
      </c>
      <c r="N20" s="67">
        <v>844732.06039999996</v>
      </c>
      <c r="O20" s="67">
        <v>213590485.80309999</v>
      </c>
      <c r="P20" s="67">
        <v>36472</v>
      </c>
      <c r="Q20" s="67">
        <v>50440</v>
      </c>
      <c r="R20" s="68">
        <v>-27.692307692307701</v>
      </c>
      <c r="S20" s="67">
        <v>23.1611115485852</v>
      </c>
      <c r="T20" s="67">
        <v>31.523551005154602</v>
      </c>
      <c r="U20" s="69">
        <v>-36.1055186795654</v>
      </c>
      <c r="V20" s="36"/>
      <c r="W20" s="36"/>
    </row>
    <row r="21" spans="1:23" ht="12" thickBot="1" x14ac:dyDescent="0.2">
      <c r="A21" s="50"/>
      <c r="B21" s="52" t="s">
        <v>19</v>
      </c>
      <c r="C21" s="53"/>
      <c r="D21" s="67">
        <v>316548.40259999997</v>
      </c>
      <c r="E21" s="67">
        <v>370436</v>
      </c>
      <c r="F21" s="68">
        <v>85.452926443434194</v>
      </c>
      <c r="G21" s="67">
        <v>299909.42629999999</v>
      </c>
      <c r="H21" s="68">
        <v>5.5480004430924499</v>
      </c>
      <c r="I21" s="67">
        <v>38570.239300000001</v>
      </c>
      <c r="J21" s="68">
        <v>12.1846261055812</v>
      </c>
      <c r="K21" s="67">
        <v>23782.843099999998</v>
      </c>
      <c r="L21" s="68">
        <v>7.9300085340465296</v>
      </c>
      <c r="M21" s="68">
        <v>0.62176738659138697</v>
      </c>
      <c r="N21" s="67">
        <v>316548.40259999997</v>
      </c>
      <c r="O21" s="67">
        <v>85689035.681799993</v>
      </c>
      <c r="P21" s="67">
        <v>29620</v>
      </c>
      <c r="Q21" s="67">
        <v>36999</v>
      </c>
      <c r="R21" s="68">
        <v>-19.943782264385501</v>
      </c>
      <c r="S21" s="67">
        <v>10.6869818568535</v>
      </c>
      <c r="T21" s="67">
        <v>10.4128320576232</v>
      </c>
      <c r="U21" s="69">
        <v>2.5652686876649602</v>
      </c>
      <c r="V21" s="36"/>
      <c r="W21" s="36"/>
    </row>
    <row r="22" spans="1:23" ht="12" thickBot="1" x14ac:dyDescent="0.2">
      <c r="A22" s="50"/>
      <c r="B22" s="52" t="s">
        <v>20</v>
      </c>
      <c r="C22" s="53"/>
      <c r="D22" s="67">
        <v>1173183.4305</v>
      </c>
      <c r="E22" s="67">
        <v>1258873</v>
      </c>
      <c r="F22" s="68">
        <v>93.193152168646094</v>
      </c>
      <c r="G22" s="67">
        <v>980008.5392</v>
      </c>
      <c r="H22" s="68">
        <v>19.711551846037199</v>
      </c>
      <c r="I22" s="67">
        <v>147704.53049999999</v>
      </c>
      <c r="J22" s="68">
        <v>12.5900627864348</v>
      </c>
      <c r="K22" s="67">
        <v>129768.5968</v>
      </c>
      <c r="L22" s="68">
        <v>13.2415781709344</v>
      </c>
      <c r="M22" s="68">
        <v>0.13821474642006801</v>
      </c>
      <c r="N22" s="67">
        <v>1173183.4305</v>
      </c>
      <c r="O22" s="67">
        <v>255946322.4648</v>
      </c>
      <c r="P22" s="67">
        <v>72247</v>
      </c>
      <c r="Q22" s="67">
        <v>71262</v>
      </c>
      <c r="R22" s="68">
        <v>1.38222334484017</v>
      </c>
      <c r="S22" s="67">
        <v>16.238507211372099</v>
      </c>
      <c r="T22" s="67">
        <v>16.1724413193567</v>
      </c>
      <c r="U22" s="69">
        <v>0.406847077477001</v>
      </c>
      <c r="V22" s="36"/>
      <c r="W22" s="36"/>
    </row>
    <row r="23" spans="1:23" ht="12" thickBot="1" x14ac:dyDescent="0.2">
      <c r="A23" s="50"/>
      <c r="B23" s="52" t="s">
        <v>21</v>
      </c>
      <c r="C23" s="53"/>
      <c r="D23" s="67">
        <v>2568436.9314999999</v>
      </c>
      <c r="E23" s="67">
        <v>2790303</v>
      </c>
      <c r="F23" s="68">
        <v>92.048674695902207</v>
      </c>
      <c r="G23" s="67">
        <v>2481121.7140000002</v>
      </c>
      <c r="H23" s="68">
        <v>3.51918315846074</v>
      </c>
      <c r="I23" s="67">
        <v>229355.22870000001</v>
      </c>
      <c r="J23" s="68">
        <v>8.9297590253093606</v>
      </c>
      <c r="K23" s="67">
        <v>110134.1293</v>
      </c>
      <c r="L23" s="68">
        <v>4.43888458508731</v>
      </c>
      <c r="M23" s="68">
        <v>1.0825082121024201</v>
      </c>
      <c r="N23" s="67">
        <v>2568436.9314999999</v>
      </c>
      <c r="O23" s="67">
        <v>527259419.77850002</v>
      </c>
      <c r="P23" s="67">
        <v>86116</v>
      </c>
      <c r="Q23" s="67">
        <v>95751</v>
      </c>
      <c r="R23" s="68">
        <v>-10.0625580933881</v>
      </c>
      <c r="S23" s="67">
        <v>29.825316218821101</v>
      </c>
      <c r="T23" s="67">
        <v>29.561388230932302</v>
      </c>
      <c r="U23" s="69">
        <v>0.88491262239245805</v>
      </c>
      <c r="V23" s="36"/>
      <c r="W23" s="36"/>
    </row>
    <row r="24" spans="1:23" ht="12" thickBot="1" x14ac:dyDescent="0.2">
      <c r="A24" s="50"/>
      <c r="B24" s="52" t="s">
        <v>22</v>
      </c>
      <c r="C24" s="53"/>
      <c r="D24" s="67">
        <v>307369.32929999998</v>
      </c>
      <c r="E24" s="67">
        <v>318073</v>
      </c>
      <c r="F24" s="68">
        <v>96.634838323278004</v>
      </c>
      <c r="G24" s="67">
        <v>243565.984</v>
      </c>
      <c r="H24" s="68">
        <v>26.195507374297399</v>
      </c>
      <c r="I24" s="67">
        <v>55794.4787</v>
      </c>
      <c r="J24" s="68">
        <v>18.152259637311801</v>
      </c>
      <c r="K24" s="67">
        <v>41708.220800000003</v>
      </c>
      <c r="L24" s="68">
        <v>17.1239924865699</v>
      </c>
      <c r="M24" s="68">
        <v>0.33773336838189899</v>
      </c>
      <c r="N24" s="67">
        <v>307369.32929999998</v>
      </c>
      <c r="O24" s="67">
        <v>58237767.553400002</v>
      </c>
      <c r="P24" s="67">
        <v>28869</v>
      </c>
      <c r="Q24" s="67">
        <v>26608</v>
      </c>
      <c r="R24" s="68">
        <v>8.4974443776307798</v>
      </c>
      <c r="S24" s="67">
        <v>10.6470376285982</v>
      </c>
      <c r="T24" s="67">
        <v>9.5699600796752904</v>
      </c>
      <c r="U24" s="69">
        <v>10.1162181115038</v>
      </c>
      <c r="V24" s="36"/>
      <c r="W24" s="36"/>
    </row>
    <row r="25" spans="1:23" ht="12" thickBot="1" x14ac:dyDescent="0.2">
      <c r="A25" s="50"/>
      <c r="B25" s="52" t="s">
        <v>23</v>
      </c>
      <c r="C25" s="53"/>
      <c r="D25" s="67">
        <v>225250.3786</v>
      </c>
      <c r="E25" s="67">
        <v>209996</v>
      </c>
      <c r="F25" s="68">
        <v>107.26412817387001</v>
      </c>
      <c r="G25" s="67">
        <v>173303.87220000001</v>
      </c>
      <c r="H25" s="68">
        <v>29.974232970427501</v>
      </c>
      <c r="I25" s="67">
        <v>22186.8462</v>
      </c>
      <c r="J25" s="68">
        <v>9.8498596707797095</v>
      </c>
      <c r="K25" s="67">
        <v>21245.521400000001</v>
      </c>
      <c r="L25" s="68">
        <v>12.259115235164399</v>
      </c>
      <c r="M25" s="68">
        <v>4.4306975681002003E-2</v>
      </c>
      <c r="N25" s="67">
        <v>225250.3786</v>
      </c>
      <c r="O25" s="67">
        <v>57251135.712399997</v>
      </c>
      <c r="P25" s="67">
        <v>18243</v>
      </c>
      <c r="Q25" s="67">
        <v>16578</v>
      </c>
      <c r="R25" s="68">
        <v>10.043431053202999</v>
      </c>
      <c r="S25" s="67">
        <v>12.3472224195582</v>
      </c>
      <c r="T25" s="67">
        <v>11.659791506816299</v>
      </c>
      <c r="U25" s="69">
        <v>5.5674943674216397</v>
      </c>
      <c r="V25" s="36"/>
      <c r="W25" s="36"/>
    </row>
    <row r="26" spans="1:23" ht="12" thickBot="1" x14ac:dyDescent="0.2">
      <c r="A26" s="50"/>
      <c r="B26" s="52" t="s">
        <v>24</v>
      </c>
      <c r="C26" s="53"/>
      <c r="D26" s="67">
        <v>536590.69469999999</v>
      </c>
      <c r="E26" s="67">
        <v>566295</v>
      </c>
      <c r="F26" s="68">
        <v>94.754623420655307</v>
      </c>
      <c r="G26" s="67">
        <v>479337.88189999998</v>
      </c>
      <c r="H26" s="68">
        <v>11.9441452390663</v>
      </c>
      <c r="I26" s="67">
        <v>107582.46189999999</v>
      </c>
      <c r="J26" s="68">
        <v>20.049259698800402</v>
      </c>
      <c r="K26" s="67">
        <v>101897.3619</v>
      </c>
      <c r="L26" s="68">
        <v>21.257940535828102</v>
      </c>
      <c r="M26" s="68">
        <v>5.5792415956551003E-2</v>
      </c>
      <c r="N26" s="67">
        <v>536590.69469999999</v>
      </c>
      <c r="O26" s="67">
        <v>120506840.4065</v>
      </c>
      <c r="P26" s="67">
        <v>39456</v>
      </c>
      <c r="Q26" s="67">
        <v>39707</v>
      </c>
      <c r="R26" s="68">
        <v>-0.63213035484927005</v>
      </c>
      <c r="S26" s="67">
        <v>13.5997236085766</v>
      </c>
      <c r="T26" s="67">
        <v>16.863547276298899</v>
      </c>
      <c r="U26" s="69">
        <v>-23.9991911722671</v>
      </c>
      <c r="V26" s="36"/>
      <c r="W26" s="36"/>
    </row>
    <row r="27" spans="1:23" ht="12" thickBot="1" x14ac:dyDescent="0.2">
      <c r="A27" s="50"/>
      <c r="B27" s="52" t="s">
        <v>25</v>
      </c>
      <c r="C27" s="53"/>
      <c r="D27" s="67">
        <v>244537.90419999999</v>
      </c>
      <c r="E27" s="67">
        <v>261997</v>
      </c>
      <c r="F27" s="68">
        <v>93.336146673435195</v>
      </c>
      <c r="G27" s="67">
        <v>205073.28829999999</v>
      </c>
      <c r="H27" s="68">
        <v>19.2441522867998</v>
      </c>
      <c r="I27" s="67">
        <v>79760.9715</v>
      </c>
      <c r="J27" s="68">
        <v>32.617017701585397</v>
      </c>
      <c r="K27" s="67">
        <v>57205.512199999997</v>
      </c>
      <c r="L27" s="68">
        <v>27.8951552755689</v>
      </c>
      <c r="M27" s="68">
        <v>0.39428821511364798</v>
      </c>
      <c r="N27" s="67">
        <v>244537.90419999999</v>
      </c>
      <c r="O27" s="67">
        <v>50801253.917999998</v>
      </c>
      <c r="P27" s="67">
        <v>35173</v>
      </c>
      <c r="Q27" s="67">
        <v>34814</v>
      </c>
      <c r="R27" s="68">
        <v>1.03119434710175</v>
      </c>
      <c r="S27" s="67">
        <v>6.9524323827936199</v>
      </c>
      <c r="T27" s="67">
        <v>7.0609137272361702</v>
      </c>
      <c r="U27" s="69">
        <v>-1.5603365623666601</v>
      </c>
      <c r="V27" s="36"/>
      <c r="W27" s="36"/>
    </row>
    <row r="28" spans="1:23" ht="12" thickBot="1" x14ac:dyDescent="0.2">
      <c r="A28" s="50"/>
      <c r="B28" s="52" t="s">
        <v>26</v>
      </c>
      <c r="C28" s="53"/>
      <c r="D28" s="67">
        <v>767089.37040000001</v>
      </c>
      <c r="E28" s="67">
        <v>906470</v>
      </c>
      <c r="F28" s="68">
        <v>84.623801162752201</v>
      </c>
      <c r="G28" s="67">
        <v>685403.94299999997</v>
      </c>
      <c r="H28" s="68">
        <v>11.9178519811929</v>
      </c>
      <c r="I28" s="67">
        <v>54405.909099999997</v>
      </c>
      <c r="J28" s="68">
        <v>7.0925124502285799</v>
      </c>
      <c r="K28" s="67">
        <v>41249.596299999997</v>
      </c>
      <c r="L28" s="68">
        <v>6.0182899035350301</v>
      </c>
      <c r="M28" s="68">
        <v>0.31894403776261898</v>
      </c>
      <c r="N28" s="67">
        <v>767089.37040000001</v>
      </c>
      <c r="O28" s="67">
        <v>172467218.5659</v>
      </c>
      <c r="P28" s="67">
        <v>43425</v>
      </c>
      <c r="Q28" s="67">
        <v>43070</v>
      </c>
      <c r="R28" s="68">
        <v>0.82423960993731604</v>
      </c>
      <c r="S28" s="67">
        <v>17.6646947702936</v>
      </c>
      <c r="T28" s="67">
        <v>17.095576528906399</v>
      </c>
      <c r="U28" s="69">
        <v>3.22178361295125</v>
      </c>
      <c r="V28" s="36"/>
      <c r="W28" s="36"/>
    </row>
    <row r="29" spans="1:23" ht="12" thickBot="1" x14ac:dyDescent="0.2">
      <c r="A29" s="50"/>
      <c r="B29" s="52" t="s">
        <v>27</v>
      </c>
      <c r="C29" s="53"/>
      <c r="D29" s="67">
        <v>480303.49129999999</v>
      </c>
      <c r="E29" s="67">
        <v>501474</v>
      </c>
      <c r="F29" s="68">
        <v>95.778343702764303</v>
      </c>
      <c r="G29" s="67">
        <v>417069.43329999998</v>
      </c>
      <c r="H29" s="68">
        <v>15.161518191268501</v>
      </c>
      <c r="I29" s="67">
        <v>72284.110799999995</v>
      </c>
      <c r="J29" s="68">
        <v>15.049674239167899</v>
      </c>
      <c r="K29" s="67">
        <v>57057.146800000002</v>
      </c>
      <c r="L29" s="68">
        <v>13.6804911231552</v>
      </c>
      <c r="M29" s="68">
        <v>0.26687215982555901</v>
      </c>
      <c r="N29" s="67">
        <v>480303.49129999999</v>
      </c>
      <c r="O29" s="67">
        <v>124580126.3559</v>
      </c>
      <c r="P29" s="67">
        <v>84209</v>
      </c>
      <c r="Q29" s="67">
        <v>86046</v>
      </c>
      <c r="R29" s="68">
        <v>-2.13490458591916</v>
      </c>
      <c r="S29" s="67">
        <v>5.70370733888302</v>
      </c>
      <c r="T29" s="67">
        <v>5.8315625886153901</v>
      </c>
      <c r="U29" s="69">
        <v>-2.24161658612402</v>
      </c>
      <c r="V29" s="36"/>
      <c r="W29" s="36"/>
    </row>
    <row r="30" spans="1:23" ht="12" thickBot="1" x14ac:dyDescent="0.2">
      <c r="A30" s="50"/>
      <c r="B30" s="52" t="s">
        <v>28</v>
      </c>
      <c r="C30" s="53"/>
      <c r="D30" s="67">
        <v>1018612.3667</v>
      </c>
      <c r="E30" s="67">
        <v>1240800</v>
      </c>
      <c r="F30" s="68">
        <v>82.093195253062603</v>
      </c>
      <c r="G30" s="67">
        <v>951418.41370000003</v>
      </c>
      <c r="H30" s="68">
        <v>7.06250289383064</v>
      </c>
      <c r="I30" s="67">
        <v>126552.3968</v>
      </c>
      <c r="J30" s="68">
        <v>12.4239996427681</v>
      </c>
      <c r="K30" s="67">
        <v>123972.5079</v>
      </c>
      <c r="L30" s="68">
        <v>13.0302825880655</v>
      </c>
      <c r="M30" s="68">
        <v>2.0810169477905999E-2</v>
      </c>
      <c r="N30" s="67">
        <v>1018612.3667</v>
      </c>
      <c r="O30" s="67">
        <v>225682002.91600001</v>
      </c>
      <c r="P30" s="67">
        <v>62789</v>
      </c>
      <c r="Q30" s="67">
        <v>67298</v>
      </c>
      <c r="R30" s="68">
        <v>-6.7000505215608204</v>
      </c>
      <c r="S30" s="67">
        <v>16.222783715300501</v>
      </c>
      <c r="T30" s="67">
        <v>18.056548404112998</v>
      </c>
      <c r="U30" s="69">
        <v>-11.303637655497401</v>
      </c>
      <c r="V30" s="36"/>
      <c r="W30" s="36"/>
    </row>
    <row r="31" spans="1:23" ht="12" thickBot="1" x14ac:dyDescent="0.2">
      <c r="A31" s="50"/>
      <c r="B31" s="52" t="s">
        <v>29</v>
      </c>
      <c r="C31" s="53"/>
      <c r="D31" s="67">
        <v>578543.03949999996</v>
      </c>
      <c r="E31" s="67">
        <v>897167</v>
      </c>
      <c r="F31" s="68">
        <v>64.485546113488297</v>
      </c>
      <c r="G31" s="67">
        <v>627652.55249999999</v>
      </c>
      <c r="H31" s="68">
        <v>-7.8243150297711903</v>
      </c>
      <c r="I31" s="67">
        <v>38180.960500000001</v>
      </c>
      <c r="J31" s="68">
        <v>6.5995021793015596</v>
      </c>
      <c r="K31" s="67">
        <v>17626.883600000001</v>
      </c>
      <c r="L31" s="68">
        <v>2.8083823653373901</v>
      </c>
      <c r="M31" s="68">
        <v>1.1660641419337401</v>
      </c>
      <c r="N31" s="67">
        <v>578543.03949999996</v>
      </c>
      <c r="O31" s="67">
        <v>198035475.56650001</v>
      </c>
      <c r="P31" s="67">
        <v>23362</v>
      </c>
      <c r="Q31" s="67">
        <v>29589</v>
      </c>
      <c r="R31" s="68">
        <v>-21.0449829328467</v>
      </c>
      <c r="S31" s="67">
        <v>24.764277009673801</v>
      </c>
      <c r="T31" s="67">
        <v>27.376464946432801</v>
      </c>
      <c r="U31" s="69">
        <v>-10.5482099709132</v>
      </c>
      <c r="V31" s="36"/>
      <c r="W31" s="36"/>
    </row>
    <row r="32" spans="1:23" ht="12" thickBot="1" x14ac:dyDescent="0.2">
      <c r="A32" s="50"/>
      <c r="B32" s="52" t="s">
        <v>30</v>
      </c>
      <c r="C32" s="53"/>
      <c r="D32" s="67">
        <v>121225.40489999999</v>
      </c>
      <c r="E32" s="67">
        <v>144296</v>
      </c>
      <c r="F32" s="68">
        <v>84.011618409380702</v>
      </c>
      <c r="G32" s="67">
        <v>112595.0622</v>
      </c>
      <c r="H32" s="68">
        <v>7.6649388804192098</v>
      </c>
      <c r="I32" s="67">
        <v>33640.291400000002</v>
      </c>
      <c r="J32" s="68">
        <v>27.750199248870501</v>
      </c>
      <c r="K32" s="67">
        <v>29736.519100000001</v>
      </c>
      <c r="L32" s="68">
        <v>26.410144920191701</v>
      </c>
      <c r="M32" s="68">
        <v>0.13127872454984099</v>
      </c>
      <c r="N32" s="67">
        <v>121225.40489999999</v>
      </c>
      <c r="O32" s="67">
        <v>30050335.4518</v>
      </c>
      <c r="P32" s="67">
        <v>25793</v>
      </c>
      <c r="Q32" s="67">
        <v>26909</v>
      </c>
      <c r="R32" s="68">
        <v>-4.1473113084841504</v>
      </c>
      <c r="S32" s="67">
        <v>4.6999342806187698</v>
      </c>
      <c r="T32" s="67">
        <v>4.7140185068192801</v>
      </c>
      <c r="U32" s="69">
        <v>-0.29966857746473402</v>
      </c>
      <c r="V32" s="36"/>
      <c r="W32" s="36"/>
    </row>
    <row r="33" spans="1:23" ht="12" thickBot="1" x14ac:dyDescent="0.2">
      <c r="A33" s="50"/>
      <c r="B33" s="52" t="s">
        <v>31</v>
      </c>
      <c r="C33" s="53"/>
      <c r="D33" s="67">
        <v>0</v>
      </c>
      <c r="E33" s="70"/>
      <c r="F33" s="70"/>
      <c r="G33" s="67">
        <v>90.940299999999993</v>
      </c>
      <c r="H33" s="68">
        <v>-100</v>
      </c>
      <c r="I33" s="67">
        <v>0</v>
      </c>
      <c r="J33" s="70"/>
      <c r="K33" s="67">
        <v>19.081099999999999</v>
      </c>
      <c r="L33" s="68">
        <v>20.982006877039101</v>
      </c>
      <c r="M33" s="68">
        <v>-1</v>
      </c>
      <c r="N33" s="67">
        <v>0</v>
      </c>
      <c r="O33" s="67">
        <v>4834.1475</v>
      </c>
      <c r="P33" s="67">
        <v>2</v>
      </c>
      <c r="Q33" s="70"/>
      <c r="R33" s="70"/>
      <c r="S33" s="67">
        <v>0</v>
      </c>
      <c r="T33" s="70"/>
      <c r="U33" s="71"/>
      <c r="V33" s="36"/>
      <c r="W33" s="36"/>
    </row>
    <row r="34" spans="1:23" ht="12" thickBot="1" x14ac:dyDescent="0.2">
      <c r="A34" s="50"/>
      <c r="B34" s="52" t="s">
        <v>36</v>
      </c>
      <c r="C34" s="53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67">
        <v>9</v>
      </c>
      <c r="P34" s="70"/>
      <c r="Q34" s="70"/>
      <c r="R34" s="70"/>
      <c r="S34" s="70"/>
      <c r="T34" s="70"/>
      <c r="U34" s="71"/>
      <c r="V34" s="36"/>
      <c r="W34" s="36"/>
    </row>
    <row r="35" spans="1:23" ht="12" thickBot="1" x14ac:dyDescent="0.2">
      <c r="A35" s="50"/>
      <c r="B35" s="52" t="s">
        <v>32</v>
      </c>
      <c r="C35" s="53"/>
      <c r="D35" s="67">
        <v>160793.8737</v>
      </c>
      <c r="E35" s="67">
        <v>94900</v>
      </c>
      <c r="F35" s="68">
        <v>169.43506185458401</v>
      </c>
      <c r="G35" s="67">
        <v>82772.610400000005</v>
      </c>
      <c r="H35" s="68">
        <v>94.259759264521193</v>
      </c>
      <c r="I35" s="67">
        <v>16247.009</v>
      </c>
      <c r="J35" s="68">
        <v>10.104246278880501</v>
      </c>
      <c r="K35" s="67">
        <v>12706.9121</v>
      </c>
      <c r="L35" s="68">
        <v>15.3515903855075</v>
      </c>
      <c r="M35" s="68">
        <v>0.278596158700114</v>
      </c>
      <c r="N35" s="67">
        <v>160793.8737</v>
      </c>
      <c r="O35" s="67">
        <v>31366562.856400002</v>
      </c>
      <c r="P35" s="67">
        <v>11426</v>
      </c>
      <c r="Q35" s="67">
        <v>11152</v>
      </c>
      <c r="R35" s="68">
        <v>2.4569583931133501</v>
      </c>
      <c r="S35" s="67">
        <v>14.072630290565399</v>
      </c>
      <c r="T35" s="67">
        <v>13.2642922614778</v>
      </c>
      <c r="U35" s="69">
        <v>5.7440436677253102</v>
      </c>
      <c r="V35" s="36"/>
      <c r="W35" s="36"/>
    </row>
    <row r="36" spans="1:23" ht="12" thickBot="1" x14ac:dyDescent="0.2">
      <c r="A36" s="50"/>
      <c r="B36" s="52" t="s">
        <v>37</v>
      </c>
      <c r="C36" s="53"/>
      <c r="D36" s="70"/>
      <c r="E36" s="67">
        <v>384734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  <c r="V36" s="36"/>
      <c r="W36" s="36"/>
    </row>
    <row r="37" spans="1:23" ht="12" thickBot="1" x14ac:dyDescent="0.2">
      <c r="A37" s="50"/>
      <c r="B37" s="52" t="s">
        <v>38</v>
      </c>
      <c r="C37" s="53"/>
      <c r="D37" s="70"/>
      <c r="E37" s="67">
        <v>564314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  <c r="V37" s="36"/>
      <c r="W37" s="36"/>
    </row>
    <row r="38" spans="1:23" ht="12" thickBot="1" x14ac:dyDescent="0.2">
      <c r="A38" s="50"/>
      <c r="B38" s="52" t="s">
        <v>39</v>
      </c>
      <c r="C38" s="53"/>
      <c r="D38" s="70"/>
      <c r="E38" s="67">
        <v>325483</v>
      </c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1"/>
      <c r="V38" s="36"/>
      <c r="W38" s="36"/>
    </row>
    <row r="39" spans="1:23" ht="12" customHeight="1" thickBot="1" x14ac:dyDescent="0.2">
      <c r="A39" s="50"/>
      <c r="B39" s="52" t="s">
        <v>33</v>
      </c>
      <c r="C39" s="53"/>
      <c r="D39" s="67">
        <v>224096.15349999999</v>
      </c>
      <c r="E39" s="67">
        <v>291580</v>
      </c>
      <c r="F39" s="68">
        <v>76.855804067494404</v>
      </c>
      <c r="G39" s="67">
        <v>275998.72590000002</v>
      </c>
      <c r="H39" s="68">
        <v>-18.8053666663684</v>
      </c>
      <c r="I39" s="67">
        <v>11263.375400000001</v>
      </c>
      <c r="J39" s="68">
        <v>5.0261350871424</v>
      </c>
      <c r="K39" s="67">
        <v>955.19299999999998</v>
      </c>
      <c r="L39" s="68">
        <v>0.34608601792824401</v>
      </c>
      <c r="M39" s="68">
        <v>10.791727326309999</v>
      </c>
      <c r="N39" s="67">
        <v>224096.15349999999</v>
      </c>
      <c r="O39" s="67">
        <v>52962322.869499996</v>
      </c>
      <c r="P39" s="67">
        <v>387</v>
      </c>
      <c r="Q39" s="67">
        <v>353</v>
      </c>
      <c r="R39" s="68">
        <v>9.6317280453257705</v>
      </c>
      <c r="S39" s="67">
        <v>579.05982816537505</v>
      </c>
      <c r="T39" s="67">
        <v>1712.4335957507101</v>
      </c>
      <c r="U39" s="69">
        <v>-195.72654023957799</v>
      </c>
      <c r="V39" s="36"/>
      <c r="W39" s="36"/>
    </row>
    <row r="40" spans="1:23" ht="12" thickBot="1" x14ac:dyDescent="0.2">
      <c r="A40" s="50"/>
      <c r="B40" s="52" t="s">
        <v>34</v>
      </c>
      <c r="C40" s="53"/>
      <c r="D40" s="67">
        <v>491591.02149999997</v>
      </c>
      <c r="E40" s="67">
        <v>396094</v>
      </c>
      <c r="F40" s="68">
        <v>124.10968646331401</v>
      </c>
      <c r="G40" s="67">
        <v>410746.40230000002</v>
      </c>
      <c r="H40" s="68">
        <v>19.682368183216099</v>
      </c>
      <c r="I40" s="67">
        <v>33025.359499999999</v>
      </c>
      <c r="J40" s="68">
        <v>6.7180558748264296</v>
      </c>
      <c r="K40" s="67">
        <v>29301.3403</v>
      </c>
      <c r="L40" s="68">
        <v>7.13368154557784</v>
      </c>
      <c r="M40" s="68">
        <v>0.12709381761625399</v>
      </c>
      <c r="N40" s="67">
        <v>491591.02149999997</v>
      </c>
      <c r="O40" s="67">
        <v>103585062.51199999</v>
      </c>
      <c r="P40" s="67">
        <v>2625</v>
      </c>
      <c r="Q40" s="67">
        <v>3108</v>
      </c>
      <c r="R40" s="68">
        <v>-15.540540540540499</v>
      </c>
      <c r="S40" s="67">
        <v>187.272770095238</v>
      </c>
      <c r="T40" s="67">
        <v>179.223517696268</v>
      </c>
      <c r="U40" s="69">
        <v>4.2981435020568703</v>
      </c>
      <c r="V40" s="36"/>
      <c r="W40" s="36"/>
    </row>
    <row r="41" spans="1:23" ht="12" thickBot="1" x14ac:dyDescent="0.2">
      <c r="A41" s="50"/>
      <c r="B41" s="52" t="s">
        <v>40</v>
      </c>
      <c r="C41" s="53"/>
      <c r="D41" s="70"/>
      <c r="E41" s="67">
        <v>91968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  <c r="V41" s="36"/>
      <c r="W41" s="36"/>
    </row>
    <row r="42" spans="1:23" ht="12" thickBot="1" x14ac:dyDescent="0.2">
      <c r="A42" s="50"/>
      <c r="B42" s="52" t="s">
        <v>41</v>
      </c>
      <c r="C42" s="53"/>
      <c r="D42" s="70"/>
      <c r="E42" s="67">
        <v>55769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1"/>
      <c r="V42" s="36"/>
      <c r="W42" s="36"/>
    </row>
    <row r="43" spans="1:23" ht="12" thickBot="1" x14ac:dyDescent="0.2">
      <c r="A43" s="50"/>
      <c r="B43" s="52" t="s">
        <v>71</v>
      </c>
      <c r="C43" s="53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67">
        <v>170.9402</v>
      </c>
      <c r="P43" s="70"/>
      <c r="Q43" s="70"/>
      <c r="R43" s="70"/>
      <c r="S43" s="70"/>
      <c r="T43" s="70"/>
      <c r="U43" s="71"/>
      <c r="V43" s="36"/>
      <c r="W43" s="36"/>
    </row>
    <row r="44" spans="1:23" ht="12" thickBot="1" x14ac:dyDescent="0.2">
      <c r="A44" s="51"/>
      <c r="B44" s="52" t="s">
        <v>35</v>
      </c>
      <c r="C44" s="53"/>
      <c r="D44" s="72">
        <v>29104.516800000001</v>
      </c>
      <c r="E44" s="72">
        <v>0</v>
      </c>
      <c r="F44" s="73"/>
      <c r="G44" s="72">
        <v>44304.037400000001</v>
      </c>
      <c r="H44" s="74">
        <v>-34.307303559652603</v>
      </c>
      <c r="I44" s="72">
        <v>3937.8472000000002</v>
      </c>
      <c r="J44" s="74">
        <v>13.5300208797832</v>
      </c>
      <c r="K44" s="72">
        <v>5360.4223000000002</v>
      </c>
      <c r="L44" s="74">
        <v>12.0991733814309</v>
      </c>
      <c r="M44" s="74">
        <v>-0.26538489327603898</v>
      </c>
      <c r="N44" s="72">
        <v>29104.516800000001</v>
      </c>
      <c r="O44" s="72">
        <v>6929995.4573999997</v>
      </c>
      <c r="P44" s="72">
        <v>27</v>
      </c>
      <c r="Q44" s="72">
        <v>42</v>
      </c>
      <c r="R44" s="74">
        <v>-35.714285714285701</v>
      </c>
      <c r="S44" s="72">
        <v>1077.9450666666701</v>
      </c>
      <c r="T44" s="72">
        <v>1725.31200952381</v>
      </c>
      <c r="U44" s="75">
        <v>-60.055652451659498</v>
      </c>
      <c r="V44" s="36"/>
      <c r="W44" s="36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99661</v>
      </c>
      <c r="D2" s="32">
        <v>597119.942660684</v>
      </c>
      <c r="E2" s="32">
        <v>460847.16077435901</v>
      </c>
      <c r="F2" s="32">
        <v>136272.78188632501</v>
      </c>
      <c r="G2" s="32">
        <v>460847.16077435901</v>
      </c>
      <c r="H2" s="32">
        <v>0.22821676542758301</v>
      </c>
    </row>
    <row r="3" spans="1:8" ht="14.25" x14ac:dyDescent="0.2">
      <c r="A3" s="32">
        <v>2</v>
      </c>
      <c r="B3" s="33">
        <v>13</v>
      </c>
      <c r="C3" s="32">
        <v>10839.44</v>
      </c>
      <c r="D3" s="32">
        <v>103358.830735239</v>
      </c>
      <c r="E3" s="32">
        <v>79064.021694032199</v>
      </c>
      <c r="F3" s="32">
        <v>24294.809041207202</v>
      </c>
      <c r="G3" s="32">
        <v>79064.021694032199</v>
      </c>
      <c r="H3" s="32">
        <v>0.23505305611902599</v>
      </c>
    </row>
    <row r="4" spans="1:8" ht="14.25" x14ac:dyDescent="0.2">
      <c r="A4" s="32">
        <v>3</v>
      </c>
      <c r="B4" s="33">
        <v>14</v>
      </c>
      <c r="C4" s="32">
        <v>127788</v>
      </c>
      <c r="D4" s="32">
        <v>170332.63732820499</v>
      </c>
      <c r="E4" s="32">
        <v>123927.85357777801</v>
      </c>
      <c r="F4" s="32">
        <v>46404.783750427399</v>
      </c>
      <c r="G4" s="32">
        <v>123927.85357777801</v>
      </c>
      <c r="H4" s="32">
        <v>0.27243624286173901</v>
      </c>
    </row>
    <row r="5" spans="1:8" ht="14.25" x14ac:dyDescent="0.2">
      <c r="A5" s="32">
        <v>4</v>
      </c>
      <c r="B5" s="33">
        <v>15</v>
      </c>
      <c r="C5" s="32">
        <v>4071</v>
      </c>
      <c r="D5" s="32">
        <v>63003.507385470097</v>
      </c>
      <c r="E5" s="32">
        <v>53368.236879487202</v>
      </c>
      <c r="F5" s="32">
        <v>9635.2705059829095</v>
      </c>
      <c r="G5" s="32">
        <v>53368.236879487202</v>
      </c>
      <c r="H5" s="32">
        <v>0.15293228751586899</v>
      </c>
    </row>
    <row r="6" spans="1:8" ht="14.25" x14ac:dyDescent="0.2">
      <c r="A6" s="32">
        <v>5</v>
      </c>
      <c r="B6" s="33">
        <v>16</v>
      </c>
      <c r="C6" s="32">
        <v>3332</v>
      </c>
      <c r="D6" s="32">
        <v>217745.838206838</v>
      </c>
      <c r="E6" s="32">
        <v>180300.48478119701</v>
      </c>
      <c r="F6" s="32">
        <v>37445.353425640998</v>
      </c>
      <c r="G6" s="32">
        <v>180300.48478119701</v>
      </c>
      <c r="H6" s="32">
        <v>0.17196817047805801</v>
      </c>
    </row>
    <row r="7" spans="1:8" ht="14.25" x14ac:dyDescent="0.2">
      <c r="A7" s="32">
        <v>6</v>
      </c>
      <c r="B7" s="33">
        <v>17</v>
      </c>
      <c r="C7" s="32">
        <v>18074</v>
      </c>
      <c r="D7" s="32">
        <v>283551.388764103</v>
      </c>
      <c r="E7" s="32">
        <v>201839.079835043</v>
      </c>
      <c r="F7" s="32">
        <v>81712.3089290598</v>
      </c>
      <c r="G7" s="32">
        <v>201839.079835043</v>
      </c>
      <c r="H7" s="32">
        <v>0.28817460314764798</v>
      </c>
    </row>
    <row r="8" spans="1:8" ht="14.25" x14ac:dyDescent="0.2">
      <c r="A8" s="32">
        <v>7</v>
      </c>
      <c r="B8" s="33">
        <v>18</v>
      </c>
      <c r="C8" s="32">
        <v>37842</v>
      </c>
      <c r="D8" s="32">
        <v>152216.543760684</v>
      </c>
      <c r="E8" s="32">
        <v>124677.245731624</v>
      </c>
      <c r="F8" s="32">
        <v>27539.298029059799</v>
      </c>
      <c r="G8" s="32">
        <v>124677.245731624</v>
      </c>
      <c r="H8" s="32">
        <v>0.180921845606726</v>
      </c>
    </row>
    <row r="9" spans="1:8" ht="14.25" x14ac:dyDescent="0.2">
      <c r="A9" s="32">
        <v>8</v>
      </c>
      <c r="B9" s="33">
        <v>19</v>
      </c>
      <c r="C9" s="32">
        <v>14680</v>
      </c>
      <c r="D9" s="32">
        <v>128810.59424700899</v>
      </c>
      <c r="E9" s="32">
        <v>102918.19197863201</v>
      </c>
      <c r="F9" s="32">
        <v>25892.4022683761</v>
      </c>
      <c r="G9" s="32">
        <v>102918.19197863201</v>
      </c>
      <c r="H9" s="32">
        <v>0.20101143403410199</v>
      </c>
    </row>
    <row r="10" spans="1:8" ht="14.25" x14ac:dyDescent="0.2">
      <c r="A10" s="32">
        <v>9</v>
      </c>
      <c r="B10" s="33">
        <v>21</v>
      </c>
      <c r="C10" s="32">
        <v>224449</v>
      </c>
      <c r="D10" s="32">
        <v>824694.69350000005</v>
      </c>
      <c r="E10" s="32">
        <v>797561.34380000003</v>
      </c>
      <c r="F10" s="32">
        <v>27133.349699999999</v>
      </c>
      <c r="G10" s="32">
        <v>797561.34380000003</v>
      </c>
      <c r="H10" s="32">
        <v>3.2901084381719702E-2</v>
      </c>
    </row>
    <row r="11" spans="1:8" ht="14.25" x14ac:dyDescent="0.2">
      <c r="A11" s="32">
        <v>10</v>
      </c>
      <c r="B11" s="33">
        <v>22</v>
      </c>
      <c r="C11" s="32">
        <v>36819</v>
      </c>
      <c r="D11" s="32">
        <v>458614.08676068397</v>
      </c>
      <c r="E11" s="32">
        <v>413174.40916324803</v>
      </c>
      <c r="F11" s="32">
        <v>45439.677597435897</v>
      </c>
      <c r="G11" s="32">
        <v>413174.40916324803</v>
      </c>
      <c r="H11" s="32">
        <v>9.9080422754540098E-2</v>
      </c>
    </row>
    <row r="12" spans="1:8" ht="14.25" x14ac:dyDescent="0.2">
      <c r="A12" s="32">
        <v>11</v>
      </c>
      <c r="B12" s="33">
        <v>23</v>
      </c>
      <c r="C12" s="32">
        <v>260483.49100000001</v>
      </c>
      <c r="D12" s="32">
        <v>1761879.8789504301</v>
      </c>
      <c r="E12" s="32">
        <v>1490191.0093717901</v>
      </c>
      <c r="F12" s="32">
        <v>271688.869578632</v>
      </c>
      <c r="G12" s="32">
        <v>1490191.0093717901</v>
      </c>
      <c r="H12" s="32">
        <v>0.15420396862723701</v>
      </c>
    </row>
    <row r="13" spans="1:8" ht="14.25" x14ac:dyDescent="0.2">
      <c r="A13" s="32">
        <v>12</v>
      </c>
      <c r="B13" s="33">
        <v>24</v>
      </c>
      <c r="C13" s="32">
        <v>15348.13</v>
      </c>
      <c r="D13" s="32">
        <v>416873.08448205102</v>
      </c>
      <c r="E13" s="32">
        <v>364537.799910256</v>
      </c>
      <c r="F13" s="32">
        <v>52335.284571794902</v>
      </c>
      <c r="G13" s="32">
        <v>364537.799910256</v>
      </c>
      <c r="H13" s="32">
        <v>0.12554248887720701</v>
      </c>
    </row>
    <row r="14" spans="1:8" ht="14.25" x14ac:dyDescent="0.2">
      <c r="A14" s="32">
        <v>13</v>
      </c>
      <c r="B14" s="33">
        <v>25</v>
      </c>
      <c r="C14" s="32">
        <v>76609</v>
      </c>
      <c r="D14" s="32">
        <v>844732.07640000002</v>
      </c>
      <c r="E14" s="32">
        <v>780067.20609999995</v>
      </c>
      <c r="F14" s="32">
        <v>64664.870300000002</v>
      </c>
      <c r="G14" s="32">
        <v>780067.20609999995</v>
      </c>
      <c r="H14" s="32">
        <v>7.6550745622899402E-2</v>
      </c>
    </row>
    <row r="15" spans="1:8" ht="14.25" x14ac:dyDescent="0.2">
      <c r="A15" s="32">
        <v>14</v>
      </c>
      <c r="B15" s="33">
        <v>26</v>
      </c>
      <c r="C15" s="32">
        <v>58808</v>
      </c>
      <c r="D15" s="32">
        <v>316548.15571717703</v>
      </c>
      <c r="E15" s="32">
        <v>277978.16318788298</v>
      </c>
      <c r="F15" s="32">
        <v>38569.992529294301</v>
      </c>
      <c r="G15" s="32">
        <v>277978.16318788298</v>
      </c>
      <c r="H15" s="32">
        <v>0.121845576518711</v>
      </c>
    </row>
    <row r="16" spans="1:8" ht="14.25" x14ac:dyDescent="0.2">
      <c r="A16" s="32">
        <v>15</v>
      </c>
      <c r="B16" s="33">
        <v>27</v>
      </c>
      <c r="C16" s="32">
        <v>182207.46799999999</v>
      </c>
      <c r="D16" s="32">
        <v>1173183.2953333301</v>
      </c>
      <c r="E16" s="32">
        <v>1025478.8999</v>
      </c>
      <c r="F16" s="32">
        <v>147704.395433333</v>
      </c>
      <c r="G16" s="32">
        <v>1025478.8999</v>
      </c>
      <c r="H16" s="32">
        <v>0.12590052724145401</v>
      </c>
    </row>
    <row r="17" spans="1:8" ht="14.25" x14ac:dyDescent="0.2">
      <c r="A17" s="32">
        <v>16</v>
      </c>
      <c r="B17" s="33">
        <v>29</v>
      </c>
      <c r="C17" s="32">
        <v>211854</v>
      </c>
      <c r="D17" s="32">
        <v>2568437.3928444399</v>
      </c>
      <c r="E17" s="32">
        <v>2339081.73869316</v>
      </c>
      <c r="F17" s="32">
        <v>229355.65415128201</v>
      </c>
      <c r="G17" s="32">
        <v>2339081.73869316</v>
      </c>
      <c r="H17" s="32">
        <v>8.9297739859362305E-2</v>
      </c>
    </row>
    <row r="18" spans="1:8" ht="14.25" x14ac:dyDescent="0.2">
      <c r="A18" s="32">
        <v>17</v>
      </c>
      <c r="B18" s="33">
        <v>31</v>
      </c>
      <c r="C18" s="32">
        <v>36688.949000000001</v>
      </c>
      <c r="D18" s="32">
        <v>307369.32652334898</v>
      </c>
      <c r="E18" s="32">
        <v>251574.860613208</v>
      </c>
      <c r="F18" s="32">
        <v>55794.465910140898</v>
      </c>
      <c r="G18" s="32">
        <v>251574.860613208</v>
      </c>
      <c r="H18" s="32">
        <v>0.1815225564022</v>
      </c>
    </row>
    <row r="19" spans="1:8" ht="14.25" x14ac:dyDescent="0.2">
      <c r="A19" s="32">
        <v>18</v>
      </c>
      <c r="B19" s="33">
        <v>32</v>
      </c>
      <c r="C19" s="32">
        <v>13593.704</v>
      </c>
      <c r="D19" s="32">
        <v>225250.397169148</v>
      </c>
      <c r="E19" s="32">
        <v>203063.524334516</v>
      </c>
      <c r="F19" s="32">
        <v>22186.8728346317</v>
      </c>
      <c r="G19" s="32">
        <v>203063.524334516</v>
      </c>
      <c r="H19" s="32">
        <v>9.8498706832338606E-2</v>
      </c>
    </row>
    <row r="20" spans="1:8" ht="14.25" x14ac:dyDescent="0.2">
      <c r="A20" s="32">
        <v>19</v>
      </c>
      <c r="B20" s="33">
        <v>33</v>
      </c>
      <c r="C20" s="32">
        <v>46340.873</v>
      </c>
      <c r="D20" s="32">
        <v>536590.70695963199</v>
      </c>
      <c r="E20" s="32">
        <v>429008.19450133003</v>
      </c>
      <c r="F20" s="32">
        <v>107582.51245830199</v>
      </c>
      <c r="G20" s="32">
        <v>429008.19450133003</v>
      </c>
      <c r="H20" s="32">
        <v>0.200492686628648</v>
      </c>
    </row>
    <row r="21" spans="1:8" ht="14.25" x14ac:dyDescent="0.2">
      <c r="A21" s="32">
        <v>20</v>
      </c>
      <c r="B21" s="33">
        <v>34</v>
      </c>
      <c r="C21" s="32">
        <v>47873.610999999997</v>
      </c>
      <c r="D21" s="32">
        <v>244537.795365214</v>
      </c>
      <c r="E21" s="32">
        <v>164776.94366585999</v>
      </c>
      <c r="F21" s="32">
        <v>79760.851699354796</v>
      </c>
      <c r="G21" s="32">
        <v>164776.94366585999</v>
      </c>
      <c r="H21" s="32">
        <v>0.32616983227575502</v>
      </c>
    </row>
    <row r="22" spans="1:8" ht="14.25" x14ac:dyDescent="0.2">
      <c r="A22" s="32">
        <v>21</v>
      </c>
      <c r="B22" s="33">
        <v>35</v>
      </c>
      <c r="C22" s="32">
        <v>34467.254999999997</v>
      </c>
      <c r="D22" s="32">
        <v>767089.37055752205</v>
      </c>
      <c r="E22" s="32">
        <v>712684.06663274299</v>
      </c>
      <c r="F22" s="32">
        <v>54405.303924778796</v>
      </c>
      <c r="G22" s="32">
        <v>712684.06663274299</v>
      </c>
      <c r="H22" s="32">
        <v>7.0924335563712596E-2</v>
      </c>
    </row>
    <row r="23" spans="1:8" ht="14.25" x14ac:dyDescent="0.2">
      <c r="A23" s="32">
        <v>22</v>
      </c>
      <c r="B23" s="33">
        <v>36</v>
      </c>
      <c r="C23" s="32">
        <v>101864.78200000001</v>
      </c>
      <c r="D23" s="32">
        <v>480303.49067433598</v>
      </c>
      <c r="E23" s="32">
        <v>408019.32742679201</v>
      </c>
      <c r="F23" s="32">
        <v>72284.163247543896</v>
      </c>
      <c r="G23" s="32">
        <v>408019.32742679201</v>
      </c>
      <c r="H23" s="32">
        <v>0.15049685178439601</v>
      </c>
    </row>
    <row r="24" spans="1:8" ht="14.25" x14ac:dyDescent="0.2">
      <c r="A24" s="32">
        <v>23</v>
      </c>
      <c r="B24" s="33">
        <v>37</v>
      </c>
      <c r="C24" s="32">
        <v>106579.97500000001</v>
      </c>
      <c r="D24" s="32">
        <v>1018612.31214425</v>
      </c>
      <c r="E24" s="32">
        <v>892059.96589888202</v>
      </c>
      <c r="F24" s="32">
        <v>126552.346245366</v>
      </c>
      <c r="G24" s="32">
        <v>892059.96589888202</v>
      </c>
      <c r="H24" s="32">
        <v>0.12423995345095</v>
      </c>
    </row>
    <row r="25" spans="1:8" ht="14.25" x14ac:dyDescent="0.2">
      <c r="A25" s="32">
        <v>24</v>
      </c>
      <c r="B25" s="33">
        <v>38</v>
      </c>
      <c r="C25" s="32">
        <v>120239.192</v>
      </c>
      <c r="D25" s="32">
        <v>578543.04871504405</v>
      </c>
      <c r="E25" s="32">
        <v>540362.09150354005</v>
      </c>
      <c r="F25" s="32">
        <v>38180.957211504399</v>
      </c>
      <c r="G25" s="32">
        <v>540362.09150354005</v>
      </c>
      <c r="H25" s="32">
        <v>6.5995015057747394E-2</v>
      </c>
    </row>
    <row r="26" spans="1:8" ht="14.25" x14ac:dyDescent="0.2">
      <c r="A26" s="32">
        <v>25</v>
      </c>
      <c r="B26" s="33">
        <v>39</v>
      </c>
      <c r="C26" s="32">
        <v>83804.820000000007</v>
      </c>
      <c r="D26" s="32">
        <v>121225.293202193</v>
      </c>
      <c r="E26" s="32">
        <v>87585.106340841405</v>
      </c>
      <c r="F26" s="32">
        <v>33640.1868613521</v>
      </c>
      <c r="G26" s="32">
        <v>87585.106340841405</v>
      </c>
      <c r="H26" s="32">
        <v>0.27750138583078598</v>
      </c>
    </row>
    <row r="27" spans="1:8" ht="14.25" x14ac:dyDescent="0.2">
      <c r="A27" s="32">
        <v>26</v>
      </c>
      <c r="B27" s="33">
        <v>42</v>
      </c>
      <c r="C27" s="32">
        <v>9370.4850000000006</v>
      </c>
      <c r="D27" s="32">
        <v>160793.87330000001</v>
      </c>
      <c r="E27" s="32">
        <v>144546.86249999999</v>
      </c>
      <c r="F27" s="32">
        <v>16247.0108</v>
      </c>
      <c r="G27" s="32">
        <v>144546.86249999999</v>
      </c>
      <c r="H27" s="32">
        <v>0.10104247423462</v>
      </c>
    </row>
    <row r="28" spans="1:8" ht="14.25" x14ac:dyDescent="0.2">
      <c r="A28" s="32">
        <v>27</v>
      </c>
      <c r="B28" s="33">
        <v>75</v>
      </c>
      <c r="C28" s="32">
        <v>404</v>
      </c>
      <c r="D28" s="32">
        <v>224096.15384615399</v>
      </c>
      <c r="E28" s="32">
        <v>212832.775641026</v>
      </c>
      <c r="F28" s="32">
        <v>11263.3782051282</v>
      </c>
      <c r="G28" s="32">
        <v>212832.775641026</v>
      </c>
      <c r="H28" s="32">
        <v>5.0261363311307497E-2</v>
      </c>
    </row>
    <row r="29" spans="1:8" ht="14.25" x14ac:dyDescent="0.2">
      <c r="A29" s="32">
        <v>28</v>
      </c>
      <c r="B29" s="33">
        <v>76</v>
      </c>
      <c r="C29" s="32">
        <v>2806</v>
      </c>
      <c r="D29" s="32">
        <v>491591.01455299102</v>
      </c>
      <c r="E29" s="32">
        <v>458565.66772905999</v>
      </c>
      <c r="F29" s="32">
        <v>33025.346823931599</v>
      </c>
      <c r="G29" s="32">
        <v>458565.66772905999</v>
      </c>
      <c r="H29" s="32">
        <v>6.7180533911837106E-2</v>
      </c>
    </row>
    <row r="30" spans="1:8" ht="14.25" x14ac:dyDescent="0.2">
      <c r="A30" s="32">
        <v>29</v>
      </c>
      <c r="B30" s="33">
        <v>99</v>
      </c>
      <c r="C30" s="32">
        <v>27</v>
      </c>
      <c r="D30" s="32">
        <v>29104.516602374999</v>
      </c>
      <c r="E30" s="32">
        <v>25166.669767793701</v>
      </c>
      <c r="F30" s="32">
        <v>3937.8468345813499</v>
      </c>
      <c r="G30" s="32">
        <v>25166.669767793701</v>
      </c>
      <c r="H30" s="32">
        <v>0.13530019716115199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2014-07-02T00:52:07Z</dcterms:modified>
</cp:coreProperties>
</file>