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<sst xmlns="http://schemas.openxmlformats.org/spreadsheetml/2006/main" count="116" uniqueCount="73">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</sst>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9" t="s">
        <v>5</v>
      </c>
      <c r="B3" s="39"/>
      <c r="C3" s="39"/>
      <c r="D3" s="39"/>
      <c r="E3" s="15">
        <f>RA!D7</f>
        <v>15780565.840700001</v>
      </c>
      <c r="F3" s="25">
        <f>RA!I7</f>
        <v>1902741.7884</v>
      </c>
      <c r="G3" s="16">
        <f>E3-F3</f>
        <v>13877824.052300001</v>
      </c>
      <c r="H3" s="27">
        <f>RA!J7</f>
        <v>12.057500393887</v>
      </c>
      <c r="I3" s="20">
        <f>SUM(I4:I40)</f>
        <v>15780569.7025545</v>
      </c>
      <c r="J3" s="21">
        <f>SUM(J4:J40)</f>
        <v>13877824.009811915</v>
      </c>
      <c r="K3" s="22">
        <f>E3-I3</f>
        <v>-3.8618544992059469</v>
      </c>
      <c r="L3" s="22">
        <f>G3-J3</f>
        <v>4.2488085106015205E-2</v>
      </c>
    </row>
    <row r="4" spans="1:12" x14ac:dyDescent="0.15">
      <c r="A4" s="40">
        <f>RA!A8</f>
        <v>41823</v>
      </c>
      <c r="B4" s="12">
        <v>12</v>
      </c>
      <c r="C4" s="37" t="s">
        <v>6</v>
      </c>
      <c r="D4" s="37"/>
      <c r="E4" s="15">
        <f>VLOOKUP(C4,RA!B8:D39,3,0)</f>
        <v>599886.89049999998</v>
      </c>
      <c r="F4" s="25">
        <f>VLOOKUP(C4,RA!B8:I43,8,0)</f>
        <v>130173.41869999999</v>
      </c>
      <c r="G4" s="16">
        <f t="shared" ref="G4:G40" si="0">E4-F4</f>
        <v>469713.4718</v>
      </c>
      <c r="H4" s="27">
        <f>RA!J8</f>
        <v>21.699660512918001</v>
      </c>
      <c r="I4" s="20">
        <f>VLOOKUP(B4,RMS!B:D,3,FALSE)</f>
        <v>599887.34133162396</v>
      </c>
      <c r="J4" s="21">
        <f>VLOOKUP(B4,RMS!B:E,4,FALSE)</f>
        <v>469713.47813418799</v>
      </c>
      <c r="K4" s="22">
        <f t="shared" ref="K4:K40" si="1">E4-I4</f>
        <v>-0.45083162398077548</v>
      </c>
      <c r="L4" s="22">
        <f t="shared" ref="L4:L40" si="2">G4-J4</f>
        <v>-6.3341879867948592E-3</v>
      </c>
    </row>
    <row r="5" spans="1:12" x14ac:dyDescent="0.15">
      <c r="A5" s="40"/>
      <c r="B5" s="12">
        <v>13</v>
      </c>
      <c r="C5" s="37" t="s">
        <v>7</v>
      </c>
      <c r="D5" s="37"/>
      <c r="E5" s="15">
        <f>VLOOKUP(C5,RA!B8:D40,3,0)</f>
        <v>112364.2291</v>
      </c>
      <c r="F5" s="25">
        <f>VLOOKUP(C5,RA!B9:I44,8,0)</f>
        <v>24542.136299999998</v>
      </c>
      <c r="G5" s="16">
        <f t="shared" si="0"/>
        <v>87822.092799999999</v>
      </c>
      <c r="H5" s="27">
        <f>RA!J9</f>
        <v>21.8415918451756</v>
      </c>
      <c r="I5" s="20">
        <f>VLOOKUP(B5,RMS!B:D,3,FALSE)</f>
        <v>112364.24907202899</v>
      </c>
      <c r="J5" s="21">
        <f>VLOOKUP(B5,RMS!B:E,4,FALSE)</f>
        <v>87822.095162756203</v>
      </c>
      <c r="K5" s="22">
        <f t="shared" si="1"/>
        <v>-1.9972028996562585E-2</v>
      </c>
      <c r="L5" s="22">
        <f t="shared" si="2"/>
        <v>-2.3627562040928751E-3</v>
      </c>
    </row>
    <row r="6" spans="1:12" x14ac:dyDescent="0.15">
      <c r="A6" s="40"/>
      <c r="B6" s="12">
        <v>14</v>
      </c>
      <c r="C6" s="37" t="s">
        <v>8</v>
      </c>
      <c r="D6" s="37"/>
      <c r="E6" s="15">
        <f>VLOOKUP(C6,RA!B10:D41,3,0)</f>
        <v>179229.71189999999</v>
      </c>
      <c r="F6" s="25">
        <f>VLOOKUP(C6,RA!B10:I45,8,0)</f>
        <v>47465.831100000003</v>
      </c>
      <c r="G6" s="16">
        <f t="shared" si="0"/>
        <v>131763.88079999998</v>
      </c>
      <c r="H6" s="27">
        <f>RA!J10</f>
        <v>26.483237961395201</v>
      </c>
      <c r="I6" s="20">
        <f>VLOOKUP(B6,RMS!B:D,3,FALSE)</f>
        <v>179231.830081197</v>
      </c>
      <c r="J6" s="21">
        <f>VLOOKUP(B6,RMS!B:E,4,FALSE)</f>
        <v>131763.880688034</v>
      </c>
      <c r="K6" s="22">
        <f t="shared" si="1"/>
        <v>-2.1181811970018316</v>
      </c>
      <c r="L6" s="22">
        <f t="shared" si="2"/>
        <v>1.1196598643437028E-4</v>
      </c>
    </row>
    <row r="7" spans="1:12" x14ac:dyDescent="0.15">
      <c r="A7" s="40"/>
      <c r="B7" s="12">
        <v>15</v>
      </c>
      <c r="C7" s="37" t="s">
        <v>9</v>
      </c>
      <c r="D7" s="37"/>
      <c r="E7" s="15">
        <f>VLOOKUP(C7,RA!B10:D42,3,0)</f>
        <v>63118.091800000002</v>
      </c>
      <c r="F7" s="25">
        <f>VLOOKUP(C7,RA!B11:I46,8,0)</f>
        <v>12845.8626</v>
      </c>
      <c r="G7" s="16">
        <f t="shared" si="0"/>
        <v>50272.229200000002</v>
      </c>
      <c r="H7" s="27">
        <f>RA!J11</f>
        <v>20.352108616819802</v>
      </c>
      <c r="I7" s="20">
        <f>VLOOKUP(B7,RMS!B:D,3,FALSE)</f>
        <v>63118.123259829103</v>
      </c>
      <c r="J7" s="21">
        <f>VLOOKUP(B7,RMS!B:E,4,FALSE)</f>
        <v>50272.229066666703</v>
      </c>
      <c r="K7" s="22">
        <f t="shared" si="1"/>
        <v>-3.1459829100640491E-2</v>
      </c>
      <c r="L7" s="22">
        <f t="shared" si="2"/>
        <v>1.3333329843590036E-4</v>
      </c>
    </row>
    <row r="8" spans="1:12" x14ac:dyDescent="0.15">
      <c r="A8" s="40"/>
      <c r="B8" s="12">
        <v>16</v>
      </c>
      <c r="C8" s="37" t="s">
        <v>10</v>
      </c>
      <c r="D8" s="37"/>
      <c r="E8" s="15">
        <f>VLOOKUP(C8,RA!B12:D43,3,0)</f>
        <v>198051.17439999999</v>
      </c>
      <c r="F8" s="25">
        <f>VLOOKUP(C8,RA!B12:I47,8,0)</f>
        <v>39337.816200000001</v>
      </c>
      <c r="G8" s="16">
        <f t="shared" si="0"/>
        <v>158713.35819999999</v>
      </c>
      <c r="H8" s="27">
        <f>RA!J12</f>
        <v>19.862450358688701</v>
      </c>
      <c r="I8" s="20">
        <f>VLOOKUP(B8,RMS!B:D,3,FALSE)</f>
        <v>198051.192742735</v>
      </c>
      <c r="J8" s="21">
        <f>VLOOKUP(B8,RMS!B:E,4,FALSE)</f>
        <v>158713.35598974401</v>
      </c>
      <c r="K8" s="22">
        <f t="shared" si="1"/>
        <v>-1.8342735012993217E-2</v>
      </c>
      <c r="L8" s="22">
        <f t="shared" si="2"/>
        <v>2.2102559742052108E-3</v>
      </c>
    </row>
    <row r="9" spans="1:12" x14ac:dyDescent="0.15">
      <c r="A9" s="40"/>
      <c r="B9" s="12">
        <v>17</v>
      </c>
      <c r="C9" s="37" t="s">
        <v>11</v>
      </c>
      <c r="D9" s="37"/>
      <c r="E9" s="15">
        <f>VLOOKUP(C9,RA!B12:D44,3,0)</f>
        <v>329119.6961</v>
      </c>
      <c r="F9" s="25">
        <f>VLOOKUP(C9,RA!B13:I48,8,0)</f>
        <v>81935.029599999994</v>
      </c>
      <c r="G9" s="16">
        <f t="shared" si="0"/>
        <v>247184.66649999999</v>
      </c>
      <c r="H9" s="27">
        <f>RA!J13</f>
        <v>24.895206993356201</v>
      </c>
      <c r="I9" s="20">
        <f>VLOOKUP(B9,RMS!B:D,3,FALSE)</f>
        <v>329119.86476410303</v>
      </c>
      <c r="J9" s="21">
        <f>VLOOKUP(B9,RMS!B:E,4,FALSE)</f>
        <v>247184.66576923101</v>
      </c>
      <c r="K9" s="22">
        <f t="shared" si="1"/>
        <v>-0.16866410302463919</v>
      </c>
      <c r="L9" s="22">
        <f t="shared" si="2"/>
        <v>7.3076898115687072E-4</v>
      </c>
    </row>
    <row r="10" spans="1:12" x14ac:dyDescent="0.15">
      <c r="A10" s="40"/>
      <c r="B10" s="12">
        <v>18</v>
      </c>
      <c r="C10" s="37" t="s">
        <v>12</v>
      </c>
      <c r="D10" s="37"/>
      <c r="E10" s="15">
        <f>VLOOKUP(C10,RA!B14:D45,3,0)</f>
        <v>175783.2714</v>
      </c>
      <c r="F10" s="25">
        <f>VLOOKUP(C10,RA!B14:I49,8,0)</f>
        <v>22539.619600000002</v>
      </c>
      <c r="G10" s="16">
        <f t="shared" si="0"/>
        <v>153243.65179999999</v>
      </c>
      <c r="H10" s="27">
        <f>RA!J14</f>
        <v>12.8223916988724</v>
      </c>
      <c r="I10" s="20">
        <f>VLOOKUP(B10,RMS!B:D,3,FALSE)</f>
        <v>175783.28610512801</v>
      </c>
      <c r="J10" s="21">
        <f>VLOOKUP(B10,RMS!B:E,4,FALSE)</f>
        <v>153243.64941880299</v>
      </c>
      <c r="K10" s="22">
        <f t="shared" si="1"/>
        <v>-1.4705128007335588E-2</v>
      </c>
      <c r="L10" s="22">
        <f t="shared" si="2"/>
        <v>2.3811970022507012E-3</v>
      </c>
    </row>
    <row r="11" spans="1:12" x14ac:dyDescent="0.15">
      <c r="A11" s="40"/>
      <c r="B11" s="12">
        <v>19</v>
      </c>
      <c r="C11" s="37" t="s">
        <v>13</v>
      </c>
      <c r="D11" s="37"/>
      <c r="E11" s="15">
        <f>VLOOKUP(C11,RA!B14:D46,3,0)</f>
        <v>147498.981</v>
      </c>
      <c r="F11" s="25">
        <f>VLOOKUP(C11,RA!B15:I50,8,0)</f>
        <v>16581.514999999999</v>
      </c>
      <c r="G11" s="16">
        <f t="shared" si="0"/>
        <v>130917.466</v>
      </c>
      <c r="H11" s="27">
        <f>RA!J15</f>
        <v>11.241782748316099</v>
      </c>
      <c r="I11" s="20">
        <f>VLOOKUP(B11,RMS!B:D,3,FALSE)</f>
        <v>147499.058312821</v>
      </c>
      <c r="J11" s="21">
        <f>VLOOKUP(B11,RMS!B:E,4,FALSE)</f>
        <v>130917.46524359001</v>
      </c>
      <c r="K11" s="22">
        <f t="shared" si="1"/>
        <v>-7.7312820998486131E-2</v>
      </c>
      <c r="L11" s="22">
        <f t="shared" si="2"/>
        <v>7.5640999421011657E-4</v>
      </c>
    </row>
    <row r="12" spans="1:12" x14ac:dyDescent="0.15">
      <c r="A12" s="40"/>
      <c r="B12" s="12">
        <v>21</v>
      </c>
      <c r="C12" s="37" t="s">
        <v>14</v>
      </c>
      <c r="D12" s="37"/>
      <c r="E12" s="15">
        <f>VLOOKUP(C12,RA!B16:D47,3,0)</f>
        <v>937433.82420000003</v>
      </c>
      <c r="F12" s="25">
        <f>VLOOKUP(C12,RA!B16:I51,8,0)</f>
        <v>27757.676599999999</v>
      </c>
      <c r="G12" s="16">
        <f t="shared" si="0"/>
        <v>909676.14760000003</v>
      </c>
      <c r="H12" s="27">
        <f>RA!J16</f>
        <v>2.9610278489458399</v>
      </c>
      <c r="I12" s="20">
        <f>VLOOKUP(B12,RMS!B:D,3,FALSE)</f>
        <v>937433.72840000002</v>
      </c>
      <c r="J12" s="21">
        <f>VLOOKUP(B12,RMS!B:E,4,FALSE)</f>
        <v>909676.14760000003</v>
      </c>
      <c r="K12" s="22">
        <f t="shared" si="1"/>
        <v>9.5800000010058284E-2</v>
      </c>
      <c r="L12" s="22">
        <f t="shared" si="2"/>
        <v>0</v>
      </c>
    </row>
    <row r="13" spans="1:12" x14ac:dyDescent="0.15">
      <c r="A13" s="40"/>
      <c r="B13" s="12">
        <v>22</v>
      </c>
      <c r="C13" s="37" t="s">
        <v>15</v>
      </c>
      <c r="D13" s="37"/>
      <c r="E13" s="15">
        <f>VLOOKUP(C13,RA!B16:D48,3,0)</f>
        <v>449874.4644</v>
      </c>
      <c r="F13" s="25">
        <f>VLOOKUP(C13,RA!B17:I52,8,0)</f>
        <v>54062.819100000001</v>
      </c>
      <c r="G13" s="16">
        <f t="shared" si="0"/>
        <v>395811.64529999997</v>
      </c>
      <c r="H13" s="27">
        <f>RA!J17</f>
        <v>12.017312245562501</v>
      </c>
      <c r="I13" s="20">
        <f>VLOOKUP(B13,RMS!B:D,3,FALSE)</f>
        <v>449874.51020085497</v>
      </c>
      <c r="J13" s="21">
        <f>VLOOKUP(B13,RMS!B:E,4,FALSE)</f>
        <v>395811.64602906001</v>
      </c>
      <c r="K13" s="22">
        <f t="shared" si="1"/>
        <v>-4.5800854975823313E-2</v>
      </c>
      <c r="L13" s="22">
        <f t="shared" si="2"/>
        <v>-7.2906003333628178E-4</v>
      </c>
    </row>
    <row r="14" spans="1:12" x14ac:dyDescent="0.15">
      <c r="A14" s="40"/>
      <c r="B14" s="12">
        <v>23</v>
      </c>
      <c r="C14" s="37" t="s">
        <v>16</v>
      </c>
      <c r="D14" s="37"/>
      <c r="E14" s="15">
        <f>VLOOKUP(C14,RA!B18:D49,3,0)</f>
        <v>1877855.9216</v>
      </c>
      <c r="F14" s="25">
        <f>VLOOKUP(C14,RA!B18:I53,8,0)</f>
        <v>286994.75189999997</v>
      </c>
      <c r="G14" s="16">
        <f t="shared" si="0"/>
        <v>1590861.1697</v>
      </c>
      <c r="H14" s="27">
        <f>RA!J18</f>
        <v>15.283108176662999</v>
      </c>
      <c r="I14" s="20">
        <f>VLOOKUP(B14,RMS!B:D,3,FALSE)</f>
        <v>1877856.3138965799</v>
      </c>
      <c r="J14" s="21">
        <f>VLOOKUP(B14,RMS!B:E,4,FALSE)</f>
        <v>1590861.1841213701</v>
      </c>
      <c r="K14" s="22">
        <f t="shared" si="1"/>
        <v>-0.39229657989926636</v>
      </c>
      <c r="L14" s="22">
        <f t="shared" si="2"/>
        <v>-1.4421370113268495E-2</v>
      </c>
    </row>
    <row r="15" spans="1:12" x14ac:dyDescent="0.15">
      <c r="A15" s="40"/>
      <c r="B15" s="12">
        <v>24</v>
      </c>
      <c r="C15" s="37" t="s">
        <v>17</v>
      </c>
      <c r="D15" s="37"/>
      <c r="E15" s="15">
        <f>VLOOKUP(C15,RA!B18:D50,3,0)</f>
        <v>466066.47509999998</v>
      </c>
      <c r="F15" s="25">
        <f>VLOOKUP(C15,RA!B19:I54,8,0)</f>
        <v>41844.2163</v>
      </c>
      <c r="G15" s="16">
        <f t="shared" si="0"/>
        <v>424222.25879999995</v>
      </c>
      <c r="H15" s="27">
        <f>RA!J19</f>
        <v>8.9781648188752108</v>
      </c>
      <c r="I15" s="20">
        <f>VLOOKUP(B15,RMS!B:D,3,FALSE)</f>
        <v>466066.49547435902</v>
      </c>
      <c r="J15" s="21">
        <f>VLOOKUP(B15,RMS!B:E,4,FALSE)</f>
        <v>424222.257615385</v>
      </c>
      <c r="K15" s="22">
        <f t="shared" si="1"/>
        <v>-2.0374359039124101E-2</v>
      </c>
      <c r="L15" s="22">
        <f t="shared" si="2"/>
        <v>1.1846149573102593E-3</v>
      </c>
    </row>
    <row r="16" spans="1:12" x14ac:dyDescent="0.15">
      <c r="A16" s="40"/>
      <c r="B16" s="12">
        <v>25</v>
      </c>
      <c r="C16" s="37" t="s">
        <v>18</v>
      </c>
      <c r="D16" s="37"/>
      <c r="E16" s="15">
        <f>VLOOKUP(C16,RA!B20:D51,3,0)</f>
        <v>986400.63430000003</v>
      </c>
      <c r="F16" s="25">
        <f>VLOOKUP(C16,RA!B20:I55,8,0)</f>
        <v>56266.857900000003</v>
      </c>
      <c r="G16" s="16">
        <f t="shared" si="0"/>
        <v>930133.77640000009</v>
      </c>
      <c r="H16" s="27">
        <f>RA!J20</f>
        <v>5.7042601092739398</v>
      </c>
      <c r="I16" s="20">
        <f>VLOOKUP(B16,RMS!B:D,3,FALSE)</f>
        <v>986400.54189999995</v>
      </c>
      <c r="J16" s="21">
        <f>VLOOKUP(B16,RMS!B:E,4,FALSE)</f>
        <v>930133.77639999997</v>
      </c>
      <c r="K16" s="22">
        <f t="shared" si="1"/>
        <v>9.2400000081397593E-2</v>
      </c>
      <c r="L16" s="22">
        <f t="shared" si="2"/>
        <v>0</v>
      </c>
    </row>
    <row r="17" spans="1:12" x14ac:dyDescent="0.15">
      <c r="A17" s="40"/>
      <c r="B17" s="12">
        <v>26</v>
      </c>
      <c r="C17" s="37" t="s">
        <v>19</v>
      </c>
      <c r="D17" s="37"/>
      <c r="E17" s="15">
        <f>VLOOKUP(C17,RA!B20:D52,3,0)</f>
        <v>334872.07610000001</v>
      </c>
      <c r="F17" s="25">
        <f>VLOOKUP(C17,RA!B21:I56,8,0)</f>
        <v>38681.704400000002</v>
      </c>
      <c r="G17" s="16">
        <f t="shared" si="0"/>
        <v>296190.37170000002</v>
      </c>
      <c r="H17" s="27">
        <f>RA!J21</f>
        <v>11.5511883972221</v>
      </c>
      <c r="I17" s="20">
        <f>VLOOKUP(B17,RMS!B:D,3,FALSE)</f>
        <v>334871.87281698099</v>
      </c>
      <c r="J17" s="21">
        <f>VLOOKUP(B17,RMS!B:E,4,FALSE)</f>
        <v>296190.37163773499</v>
      </c>
      <c r="K17" s="22">
        <f t="shared" si="1"/>
        <v>0.20328301901463419</v>
      </c>
      <c r="L17" s="22">
        <f t="shared" si="2"/>
        <v>6.2265025917440653E-5</v>
      </c>
    </row>
    <row r="18" spans="1:12" x14ac:dyDescent="0.15">
      <c r="A18" s="40"/>
      <c r="B18" s="12">
        <v>27</v>
      </c>
      <c r="C18" s="37" t="s">
        <v>20</v>
      </c>
      <c r="D18" s="37"/>
      <c r="E18" s="15">
        <f>VLOOKUP(C18,RA!B22:D53,3,0)</f>
        <v>1195076.8813</v>
      </c>
      <c r="F18" s="25">
        <f>VLOOKUP(C18,RA!B22:I57,8,0)</f>
        <v>155354.73929999999</v>
      </c>
      <c r="G18" s="16">
        <f t="shared" si="0"/>
        <v>1039722.142</v>
      </c>
      <c r="H18" s="27">
        <f>RA!J22</f>
        <v>12.9995602568268</v>
      </c>
      <c r="I18" s="20">
        <f>VLOOKUP(B18,RMS!B:D,3,FALSE)</f>
        <v>1195077.1470999999</v>
      </c>
      <c r="J18" s="21">
        <f>VLOOKUP(B18,RMS!B:E,4,FALSE)</f>
        <v>1039722.1385</v>
      </c>
      <c r="K18" s="22">
        <f t="shared" si="1"/>
        <v>-0.26579999993555248</v>
      </c>
      <c r="L18" s="22">
        <f t="shared" si="2"/>
        <v>3.4999999916180968E-3</v>
      </c>
    </row>
    <row r="19" spans="1:12" x14ac:dyDescent="0.15">
      <c r="A19" s="40"/>
      <c r="B19" s="12">
        <v>29</v>
      </c>
      <c r="C19" s="37" t="s">
        <v>21</v>
      </c>
      <c r="D19" s="37"/>
      <c r="E19" s="15">
        <f>VLOOKUP(C19,RA!B22:D54,3,0)</f>
        <v>2527982.5514000002</v>
      </c>
      <c r="F19" s="25">
        <f>VLOOKUP(C19,RA!B23:I58,8,0)</f>
        <v>241972.8106</v>
      </c>
      <c r="G19" s="16">
        <f t="shared" si="0"/>
        <v>2286009.7408000003</v>
      </c>
      <c r="H19" s="27">
        <f>RA!J23</f>
        <v>9.5717753457592192</v>
      </c>
      <c r="I19" s="20">
        <f>VLOOKUP(B19,RMS!B:D,3,FALSE)</f>
        <v>2527983.40234017</v>
      </c>
      <c r="J19" s="21">
        <f>VLOOKUP(B19,RMS!B:E,4,FALSE)</f>
        <v>2286009.78218889</v>
      </c>
      <c r="K19" s="22">
        <f t="shared" si="1"/>
        <v>-0.8509401697665453</v>
      </c>
      <c r="L19" s="22">
        <f t="shared" si="2"/>
        <v>-4.1388889774680138E-2</v>
      </c>
    </row>
    <row r="20" spans="1:12" x14ac:dyDescent="0.15">
      <c r="A20" s="40"/>
      <c r="B20" s="12">
        <v>31</v>
      </c>
      <c r="C20" s="37" t="s">
        <v>22</v>
      </c>
      <c r="D20" s="37"/>
      <c r="E20" s="15">
        <f>VLOOKUP(C20,RA!B24:D55,3,0)</f>
        <v>281009.18829999998</v>
      </c>
      <c r="F20" s="25">
        <f>VLOOKUP(C20,RA!B24:I59,8,0)</f>
        <v>52787.769699999997</v>
      </c>
      <c r="G20" s="16">
        <f t="shared" si="0"/>
        <v>228221.41859999998</v>
      </c>
      <c r="H20" s="27">
        <f>RA!J24</f>
        <v>18.7850689222463</v>
      </c>
      <c r="I20" s="20">
        <f>VLOOKUP(B20,RMS!B:D,3,FALSE)</f>
        <v>281009.17648754298</v>
      </c>
      <c r="J20" s="21">
        <f>VLOOKUP(B20,RMS!B:E,4,FALSE)</f>
        <v>228221.408230892</v>
      </c>
      <c r="K20" s="22">
        <f t="shared" si="1"/>
        <v>1.1812456999905407E-2</v>
      </c>
      <c r="L20" s="22">
        <f t="shared" si="2"/>
        <v>1.0369107971200719E-2</v>
      </c>
    </row>
    <row r="21" spans="1:12" x14ac:dyDescent="0.15">
      <c r="A21" s="40"/>
      <c r="B21" s="12">
        <v>32</v>
      </c>
      <c r="C21" s="37" t="s">
        <v>23</v>
      </c>
      <c r="D21" s="37"/>
      <c r="E21" s="15">
        <f>VLOOKUP(C21,RA!B24:D56,3,0)</f>
        <v>227005.16329999999</v>
      </c>
      <c r="F21" s="25">
        <f>VLOOKUP(C21,RA!B25:I60,8,0)</f>
        <v>17402.4179</v>
      </c>
      <c r="G21" s="16">
        <f t="shared" si="0"/>
        <v>209602.74539999999</v>
      </c>
      <c r="H21" s="27">
        <f>RA!J25</f>
        <v>7.6660890206280197</v>
      </c>
      <c r="I21" s="20">
        <f>VLOOKUP(B21,RMS!B:D,3,FALSE)</f>
        <v>227005.172974888</v>
      </c>
      <c r="J21" s="21">
        <f>VLOOKUP(B21,RMS!B:E,4,FALSE)</f>
        <v>209602.74794826101</v>
      </c>
      <c r="K21" s="22">
        <f t="shared" si="1"/>
        <v>-9.6748880168888718E-3</v>
      </c>
      <c r="L21" s="22">
        <f t="shared" si="2"/>
        <v>-2.5482610217295587E-3</v>
      </c>
    </row>
    <row r="22" spans="1:12" x14ac:dyDescent="0.15">
      <c r="A22" s="40"/>
      <c r="B22" s="12">
        <v>33</v>
      </c>
      <c r="C22" s="37" t="s">
        <v>24</v>
      </c>
      <c r="D22" s="37"/>
      <c r="E22" s="15">
        <f>VLOOKUP(C22,RA!B26:D57,3,0)</f>
        <v>542744.90529999998</v>
      </c>
      <c r="F22" s="25">
        <f>VLOOKUP(C22,RA!B26:I61,8,0)</f>
        <v>113442.8073</v>
      </c>
      <c r="G22" s="16">
        <f t="shared" si="0"/>
        <v>429302.098</v>
      </c>
      <c r="H22" s="27">
        <f>RA!J26</f>
        <v>20.901680732920902</v>
      </c>
      <c r="I22" s="20">
        <f>VLOOKUP(B22,RMS!B:D,3,FALSE)</f>
        <v>542744.82099872199</v>
      </c>
      <c r="J22" s="21">
        <f>VLOOKUP(B22,RMS!B:E,4,FALSE)</f>
        <v>429302.06911363499</v>
      </c>
      <c r="K22" s="22">
        <f t="shared" si="1"/>
        <v>8.4301277995109558E-2</v>
      </c>
      <c r="L22" s="22">
        <f t="shared" si="2"/>
        <v>2.8886365005746484E-2</v>
      </c>
    </row>
    <row r="23" spans="1:12" x14ac:dyDescent="0.15">
      <c r="A23" s="40"/>
      <c r="B23" s="12">
        <v>34</v>
      </c>
      <c r="C23" s="37" t="s">
        <v>25</v>
      </c>
      <c r="D23" s="37"/>
      <c r="E23" s="15">
        <f>VLOOKUP(C23,RA!B26:D58,3,0)</f>
        <v>241322.81390000001</v>
      </c>
      <c r="F23" s="25">
        <f>VLOOKUP(C23,RA!B27:I62,8,0)</f>
        <v>79082.116999999998</v>
      </c>
      <c r="G23" s="16">
        <f t="shared" si="0"/>
        <v>162240.69690000001</v>
      </c>
      <c r="H23" s="27">
        <f>RA!J27</f>
        <v>32.770261427819399</v>
      </c>
      <c r="I23" s="20">
        <f>VLOOKUP(B23,RMS!B:D,3,FALSE)</f>
        <v>241322.780942485</v>
      </c>
      <c r="J23" s="21">
        <f>VLOOKUP(B23,RMS!B:E,4,FALSE)</f>
        <v>162240.70157905901</v>
      </c>
      <c r="K23" s="22">
        <f t="shared" si="1"/>
        <v>3.2957515009911731E-2</v>
      </c>
      <c r="L23" s="22">
        <f t="shared" si="2"/>
        <v>-4.6790589985903352E-3</v>
      </c>
    </row>
    <row r="24" spans="1:12" x14ac:dyDescent="0.15">
      <c r="A24" s="40"/>
      <c r="B24" s="12">
        <v>35</v>
      </c>
      <c r="C24" s="37" t="s">
        <v>26</v>
      </c>
      <c r="D24" s="37"/>
      <c r="E24" s="15">
        <f>VLOOKUP(C24,RA!B28:D59,3,0)</f>
        <v>746268.74990000005</v>
      </c>
      <c r="F24" s="25">
        <f>VLOOKUP(C24,RA!B28:I63,8,0)</f>
        <v>48755.340300000003</v>
      </c>
      <c r="G24" s="16">
        <f t="shared" si="0"/>
        <v>697513.40960000001</v>
      </c>
      <c r="H24" s="27">
        <f>RA!J28</f>
        <v>6.5332147844235999</v>
      </c>
      <c r="I24" s="20">
        <f>VLOOKUP(B24,RMS!B:D,3,FALSE)</f>
        <v>746268.74946991203</v>
      </c>
      <c r="J24" s="21">
        <f>VLOOKUP(B24,RMS!B:E,4,FALSE)</f>
        <v>697513.41211327398</v>
      </c>
      <c r="K24" s="22">
        <f t="shared" si="1"/>
        <v>4.3008802458643913E-4</v>
      </c>
      <c r="L24" s="22">
        <f t="shared" si="2"/>
        <v>-2.5132739683613181E-3</v>
      </c>
    </row>
    <row r="25" spans="1:12" x14ac:dyDescent="0.15">
      <c r="A25" s="40"/>
      <c r="B25" s="12">
        <v>36</v>
      </c>
      <c r="C25" s="37" t="s">
        <v>27</v>
      </c>
      <c r="D25" s="37"/>
      <c r="E25" s="15">
        <f>VLOOKUP(C25,RA!B28:D60,3,0)</f>
        <v>476976.38400000002</v>
      </c>
      <c r="F25" s="25">
        <f>VLOOKUP(C25,RA!B29:I64,8,0)</f>
        <v>67175.863599999997</v>
      </c>
      <c r="G25" s="16">
        <f t="shared" si="0"/>
        <v>409800.52040000004</v>
      </c>
      <c r="H25" s="27">
        <f>RA!J29</f>
        <v>14.0836875479353</v>
      </c>
      <c r="I25" s="20">
        <f>VLOOKUP(B25,RMS!B:D,3,FALSE)</f>
        <v>476976.382440708</v>
      </c>
      <c r="J25" s="21">
        <f>VLOOKUP(B25,RMS!B:E,4,FALSE)</f>
        <v>409800.490534237</v>
      </c>
      <c r="K25" s="22">
        <f t="shared" si="1"/>
        <v>1.5592920244671404E-3</v>
      </c>
      <c r="L25" s="22">
        <f t="shared" si="2"/>
        <v>2.9865763033740222E-2</v>
      </c>
    </row>
    <row r="26" spans="1:12" x14ac:dyDescent="0.15">
      <c r="A26" s="40"/>
      <c r="B26" s="12">
        <v>37</v>
      </c>
      <c r="C26" s="37" t="s">
        <v>28</v>
      </c>
      <c r="D26" s="37"/>
      <c r="E26" s="15">
        <f>VLOOKUP(C26,RA!B30:D61,3,0)</f>
        <v>1022694.8439</v>
      </c>
      <c r="F26" s="25">
        <f>VLOOKUP(C26,RA!B30:I65,8,0)</f>
        <v>116198.1495</v>
      </c>
      <c r="G26" s="16">
        <f t="shared" si="0"/>
        <v>906496.69439999992</v>
      </c>
      <c r="H26" s="27">
        <f>RA!J30</f>
        <v>11.361957107056799</v>
      </c>
      <c r="I26" s="20">
        <f>VLOOKUP(B26,RMS!B:D,3,FALSE)</f>
        <v>1022694.8177708</v>
      </c>
      <c r="J26" s="21">
        <f>VLOOKUP(B26,RMS!B:E,4,FALSE)</f>
        <v>906496.70491205505</v>
      </c>
      <c r="K26" s="22">
        <f t="shared" si="1"/>
        <v>2.6129200006835163E-2</v>
      </c>
      <c r="L26" s="22">
        <f t="shared" si="2"/>
        <v>-1.0512055130675435E-2</v>
      </c>
    </row>
    <row r="27" spans="1:12" x14ac:dyDescent="0.15">
      <c r="A27" s="40"/>
      <c r="B27" s="12">
        <v>38</v>
      </c>
      <c r="C27" s="37" t="s">
        <v>29</v>
      </c>
      <c r="D27" s="37"/>
      <c r="E27" s="15">
        <f>VLOOKUP(C27,RA!B30:D62,3,0)</f>
        <v>631734.68779999996</v>
      </c>
      <c r="F27" s="25">
        <f>VLOOKUP(C27,RA!B31:I66,8,0)</f>
        <v>28812.476500000001</v>
      </c>
      <c r="G27" s="16">
        <f t="shared" si="0"/>
        <v>602922.21129999997</v>
      </c>
      <c r="H27" s="27">
        <f>RA!J31</f>
        <v>4.5608507901218296</v>
      </c>
      <c r="I27" s="20">
        <f>VLOOKUP(B27,RMS!B:D,3,FALSE)</f>
        <v>631734.66568761098</v>
      </c>
      <c r="J27" s="21">
        <f>VLOOKUP(B27,RMS!B:E,4,FALSE)</f>
        <v>602922.19180885004</v>
      </c>
      <c r="K27" s="22">
        <f t="shared" si="1"/>
        <v>2.2112388978712261E-2</v>
      </c>
      <c r="L27" s="22">
        <f t="shared" si="2"/>
        <v>1.949114992748946E-2</v>
      </c>
    </row>
    <row r="28" spans="1:12" x14ac:dyDescent="0.15">
      <c r="A28" s="40"/>
      <c r="B28" s="12">
        <v>39</v>
      </c>
      <c r="C28" s="37" t="s">
        <v>30</v>
      </c>
      <c r="D28" s="37"/>
      <c r="E28" s="15">
        <f>VLOOKUP(C28,RA!B32:D63,3,0)</f>
        <v>128740.98789999999</v>
      </c>
      <c r="F28" s="25">
        <f>VLOOKUP(C28,RA!B32:I67,8,0)</f>
        <v>31248.708900000001</v>
      </c>
      <c r="G28" s="16">
        <f t="shared" si="0"/>
        <v>97492.278999999995</v>
      </c>
      <c r="H28" s="27">
        <f>RA!J32</f>
        <v>24.272540866528502</v>
      </c>
      <c r="I28" s="20">
        <f>VLOOKUP(B28,RMS!B:D,3,FALSE)</f>
        <v>128740.94494349101</v>
      </c>
      <c r="J28" s="21">
        <f>VLOOKUP(B28,RMS!B:E,4,FALSE)</f>
        <v>97492.260320519301</v>
      </c>
      <c r="K28" s="22">
        <f t="shared" si="1"/>
        <v>4.2956508987117559E-2</v>
      </c>
      <c r="L28" s="22">
        <f t="shared" si="2"/>
        <v>1.8679480694117956E-2</v>
      </c>
    </row>
    <row r="29" spans="1:12" x14ac:dyDescent="0.15">
      <c r="A29" s="40"/>
      <c r="B29" s="12">
        <v>40</v>
      </c>
      <c r="C29" s="37" t="s">
        <v>31</v>
      </c>
      <c r="D29" s="37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40"/>
      <c r="B30" s="12">
        <v>41</v>
      </c>
      <c r="C30" s="37" t="s">
        <v>36</v>
      </c>
      <c r="D30" s="37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40"/>
      <c r="B31" s="12">
        <v>42</v>
      </c>
      <c r="C31" s="37" t="s">
        <v>32</v>
      </c>
      <c r="D31" s="37"/>
      <c r="E31" s="15">
        <f>VLOOKUP(C31,RA!B34:D66,3,0)</f>
        <v>134363.4774</v>
      </c>
      <c r="F31" s="25">
        <f>VLOOKUP(C31,RA!B35:I70,8,0)</f>
        <v>20208.261900000001</v>
      </c>
      <c r="G31" s="16">
        <f t="shared" si="0"/>
        <v>114155.21550000001</v>
      </c>
      <c r="H31" s="27">
        <f>RA!J35</f>
        <v>15.039996203611199</v>
      </c>
      <c r="I31" s="20">
        <f>VLOOKUP(B31,RMS!B:D,3,FALSE)</f>
        <v>134363.47719999999</v>
      </c>
      <c r="J31" s="21">
        <f>VLOOKUP(B31,RMS!B:E,4,FALSE)</f>
        <v>114155.2064</v>
      </c>
      <c r="K31" s="22">
        <f t="shared" si="1"/>
        <v>2.0000000949949026E-4</v>
      </c>
      <c r="L31" s="22">
        <f t="shared" si="2"/>
        <v>9.1000000102212653E-3</v>
      </c>
    </row>
    <row r="32" spans="1:12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40"/>
      <c r="B35" s="12">
        <v>75</v>
      </c>
      <c r="C35" s="37" t="s">
        <v>33</v>
      </c>
      <c r="D35" s="37"/>
      <c r="E35" s="15">
        <f>VLOOKUP(C35,RA!B8:D70,3,0)</f>
        <v>213639.3168</v>
      </c>
      <c r="F35" s="25">
        <f>VLOOKUP(C35,RA!B8:I74,8,0)</f>
        <v>11290.837799999999</v>
      </c>
      <c r="G35" s="16">
        <f t="shared" si="0"/>
        <v>202348.47899999999</v>
      </c>
      <c r="H35" s="27">
        <f>RA!J39</f>
        <v>5.2849999565248602</v>
      </c>
      <c r="I35" s="20">
        <f>VLOOKUP(B35,RMS!B:D,3,FALSE)</f>
        <v>213639.31623931599</v>
      </c>
      <c r="J35" s="21">
        <f>VLOOKUP(B35,RMS!B:E,4,FALSE)</f>
        <v>202348.478632479</v>
      </c>
      <c r="K35" s="22">
        <f t="shared" si="1"/>
        <v>5.606840131804347E-4</v>
      </c>
      <c r="L35" s="22">
        <f t="shared" si="2"/>
        <v>3.6752098822034895E-4</v>
      </c>
    </row>
    <row r="36" spans="1:12" x14ac:dyDescent="0.15">
      <c r="A36" s="40"/>
      <c r="B36" s="12">
        <v>76</v>
      </c>
      <c r="C36" s="37" t="s">
        <v>34</v>
      </c>
      <c r="D36" s="37"/>
      <c r="E36" s="15">
        <f>VLOOKUP(C36,RA!B8:D71,3,0)</f>
        <v>514085.63949999999</v>
      </c>
      <c r="F36" s="25">
        <f>VLOOKUP(C36,RA!B8:I75,8,0)</f>
        <v>34012.883500000004</v>
      </c>
      <c r="G36" s="16">
        <f t="shared" si="0"/>
        <v>480072.75599999999</v>
      </c>
      <c r="H36" s="27">
        <f>RA!J40</f>
        <v>6.6161901610558402</v>
      </c>
      <c r="I36" s="20">
        <f>VLOOKUP(B36,RMS!B:D,3,FALSE)</f>
        <v>514085.63134102599</v>
      </c>
      <c r="J36" s="21">
        <f>VLOOKUP(B36,RMS!B:E,4,FALSE)</f>
        <v>480072.75564102601</v>
      </c>
      <c r="K36" s="22">
        <f t="shared" si="1"/>
        <v>8.1589740002527833E-3</v>
      </c>
      <c r="L36" s="22">
        <f t="shared" si="2"/>
        <v>3.589739790186286E-4</v>
      </c>
    </row>
    <row r="37" spans="1:12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40"/>
      <c r="B40" s="12">
        <v>99</v>
      </c>
      <c r="C40" s="37" t="s">
        <v>35</v>
      </c>
      <c r="D40" s="37"/>
      <c r="E40" s="15">
        <f>VLOOKUP(C40,RA!B8:D74,3,0)</f>
        <v>39364.808100000002</v>
      </c>
      <c r="F40" s="25">
        <f>VLOOKUP(C40,RA!B8:I78,8,0)</f>
        <v>3967.3492999999999</v>
      </c>
      <c r="G40" s="16">
        <f t="shared" si="0"/>
        <v>35397.4588</v>
      </c>
      <c r="H40" s="27">
        <f>RA!J43</f>
        <v>0</v>
      </c>
      <c r="I40" s="20">
        <f>VLOOKUP(B40,RMS!B:D,3,FALSE)</f>
        <v>39364.808259587</v>
      </c>
      <c r="J40" s="21">
        <f>VLOOKUP(B40,RMS!B:E,4,FALSE)</f>
        <v>35397.459012177598</v>
      </c>
      <c r="K40" s="22">
        <f t="shared" si="1"/>
        <v>-1.5958699805196375E-4</v>
      </c>
      <c r="L40" s="22">
        <f t="shared" si="2"/>
        <v>-2.1217759785940871E-4</v>
      </c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47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48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60</v>
      </c>
      <c r="F5" s="60" t="s">
        <v>61</v>
      </c>
      <c r="G5" s="60" t="s">
        <v>49</v>
      </c>
      <c r="H5" s="60" t="s">
        <v>50</v>
      </c>
      <c r="I5" s="60" t="s">
        <v>1</v>
      </c>
      <c r="J5" s="60" t="s">
        <v>2</v>
      </c>
      <c r="K5" s="60" t="s">
        <v>51</v>
      </c>
      <c r="L5" s="60" t="s">
        <v>52</v>
      </c>
      <c r="M5" s="60" t="s">
        <v>53</v>
      </c>
      <c r="N5" s="60" t="s">
        <v>54</v>
      </c>
      <c r="O5" s="60" t="s">
        <v>55</v>
      </c>
      <c r="P5" s="60" t="s">
        <v>62</v>
      </c>
      <c r="Q5" s="60" t="s">
        <v>63</v>
      </c>
      <c r="R5" s="60" t="s">
        <v>56</v>
      </c>
      <c r="S5" s="60" t="s">
        <v>57</v>
      </c>
      <c r="T5" s="60" t="s">
        <v>58</v>
      </c>
      <c r="U5" s="61" t="s">
        <v>59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15780565.840700001</v>
      </c>
      <c r="E7" s="64">
        <v>18728030</v>
      </c>
      <c r="F7" s="65">
        <v>84.261750118405402</v>
      </c>
      <c r="G7" s="64">
        <v>13939873.5677</v>
      </c>
      <c r="H7" s="65">
        <v>13.2045119639037</v>
      </c>
      <c r="I7" s="64">
        <v>1902741.7884</v>
      </c>
      <c r="J7" s="65">
        <v>12.057500393887</v>
      </c>
      <c r="K7" s="64">
        <v>1626181.7187000001</v>
      </c>
      <c r="L7" s="65">
        <v>11.665684848591599</v>
      </c>
      <c r="M7" s="65">
        <v>0.170067137343721</v>
      </c>
      <c r="N7" s="64">
        <v>46972907.514600001</v>
      </c>
      <c r="O7" s="64">
        <v>3729256274.868</v>
      </c>
      <c r="P7" s="64">
        <v>971407</v>
      </c>
      <c r="Q7" s="64">
        <v>961545</v>
      </c>
      <c r="R7" s="65">
        <v>1.02564102564102</v>
      </c>
      <c r="S7" s="64">
        <v>16.245060866042799</v>
      </c>
      <c r="T7" s="64">
        <v>16.5630681075769</v>
      </c>
      <c r="U7" s="66">
        <v>-1.95756263492275</v>
      </c>
      <c r="V7" s="54"/>
      <c r="W7" s="54"/>
    </row>
    <row r="8" spans="1:23" ht="14.25" thickBot="1" x14ac:dyDescent="0.2">
      <c r="A8" s="51">
        <v>41823</v>
      </c>
      <c r="B8" s="41" t="s">
        <v>6</v>
      </c>
      <c r="C8" s="42"/>
      <c r="D8" s="67">
        <v>599886.89049999998</v>
      </c>
      <c r="E8" s="67">
        <v>639691</v>
      </c>
      <c r="F8" s="68">
        <v>93.7776036398824</v>
      </c>
      <c r="G8" s="67">
        <v>491952.15529999998</v>
      </c>
      <c r="H8" s="68">
        <v>21.940087879924</v>
      </c>
      <c r="I8" s="67">
        <v>130173.41869999999</v>
      </c>
      <c r="J8" s="68">
        <v>21.699660512918001</v>
      </c>
      <c r="K8" s="67">
        <v>75261.7359</v>
      </c>
      <c r="L8" s="68">
        <v>15.2985885088976</v>
      </c>
      <c r="M8" s="68">
        <v>0.729609570432457</v>
      </c>
      <c r="N8" s="67">
        <v>1801851.3239</v>
      </c>
      <c r="O8" s="67">
        <v>142386493.31600001</v>
      </c>
      <c r="P8" s="67">
        <v>31725</v>
      </c>
      <c r="Q8" s="67">
        <v>29194</v>
      </c>
      <c r="R8" s="68">
        <v>8.6695896417072102</v>
      </c>
      <c r="S8" s="67">
        <v>18.908964239558699</v>
      </c>
      <c r="T8" s="67">
        <v>20.7181280400082</v>
      </c>
      <c r="U8" s="69">
        <v>-9.5677572686114303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112364.2291</v>
      </c>
      <c r="E9" s="67">
        <v>132704</v>
      </c>
      <c r="F9" s="68">
        <v>84.672827571135798</v>
      </c>
      <c r="G9" s="67">
        <v>103023.0517</v>
      </c>
      <c r="H9" s="68">
        <v>9.0670750340430892</v>
      </c>
      <c r="I9" s="67">
        <v>24542.136299999998</v>
      </c>
      <c r="J9" s="68">
        <v>21.8415918451756</v>
      </c>
      <c r="K9" s="67">
        <v>20703.502</v>
      </c>
      <c r="L9" s="68">
        <v>20.095989837583101</v>
      </c>
      <c r="M9" s="68">
        <v>0.185409903116873</v>
      </c>
      <c r="N9" s="67">
        <v>382918.79019999999</v>
      </c>
      <c r="O9" s="67">
        <v>23888362.0506</v>
      </c>
      <c r="P9" s="67">
        <v>7048</v>
      </c>
      <c r="Q9" s="67">
        <v>6419</v>
      </c>
      <c r="R9" s="68">
        <v>9.7990341174637905</v>
      </c>
      <c r="S9" s="67">
        <v>15.9427112797957</v>
      </c>
      <c r="T9" s="67">
        <v>26.047009549774099</v>
      </c>
      <c r="U9" s="69">
        <v>-63.3787948150555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179229.71189999999</v>
      </c>
      <c r="E10" s="67">
        <v>206860</v>
      </c>
      <c r="F10" s="68">
        <v>86.643001015179294</v>
      </c>
      <c r="G10" s="67">
        <v>149842.24350000001</v>
      </c>
      <c r="H10" s="68">
        <v>19.612272022608899</v>
      </c>
      <c r="I10" s="67">
        <v>47465.831100000003</v>
      </c>
      <c r="J10" s="68">
        <v>26.483237961395201</v>
      </c>
      <c r="K10" s="67">
        <v>34719.109299999996</v>
      </c>
      <c r="L10" s="68">
        <v>23.1704414516458</v>
      </c>
      <c r="M10" s="68">
        <v>0.36713850259977798</v>
      </c>
      <c r="N10" s="67">
        <v>527759.15989999997</v>
      </c>
      <c r="O10" s="67">
        <v>36105749.996100001</v>
      </c>
      <c r="P10" s="67">
        <v>90968</v>
      </c>
      <c r="Q10" s="67">
        <v>91253</v>
      </c>
      <c r="R10" s="68">
        <v>-0.31231849911783599</v>
      </c>
      <c r="S10" s="67">
        <v>1.9702501088294799</v>
      </c>
      <c r="T10" s="67">
        <v>1.9528006355955401</v>
      </c>
      <c r="U10" s="69">
        <v>0.88564762187998503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63118.091800000002</v>
      </c>
      <c r="E11" s="67">
        <v>63884</v>
      </c>
      <c r="F11" s="68">
        <v>98.801095422954106</v>
      </c>
      <c r="G11" s="67">
        <v>47494.477299999999</v>
      </c>
      <c r="H11" s="68">
        <v>32.895644690040697</v>
      </c>
      <c r="I11" s="67">
        <v>12845.8626</v>
      </c>
      <c r="J11" s="68">
        <v>20.352108616819802</v>
      </c>
      <c r="K11" s="67">
        <v>10686.247799999999</v>
      </c>
      <c r="L11" s="68">
        <v>22.499979802914901</v>
      </c>
      <c r="M11" s="68">
        <v>0.20209289924944501</v>
      </c>
      <c r="N11" s="67">
        <v>189412.35879999999</v>
      </c>
      <c r="O11" s="67">
        <v>15289948.5557</v>
      </c>
      <c r="P11" s="67">
        <v>3487</v>
      </c>
      <c r="Q11" s="67">
        <v>3456</v>
      </c>
      <c r="R11" s="68">
        <v>0.89699074074074403</v>
      </c>
      <c r="S11" s="67">
        <v>18.100972698594799</v>
      </c>
      <c r="T11" s="67">
        <v>18.313305439814801</v>
      </c>
      <c r="U11" s="69">
        <v>-1.17304602772267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198051.17439999999</v>
      </c>
      <c r="E12" s="67">
        <v>214448</v>
      </c>
      <c r="F12" s="68">
        <v>92.353938670446894</v>
      </c>
      <c r="G12" s="67">
        <v>175925.84359999999</v>
      </c>
      <c r="H12" s="68">
        <v>12.5765097084349</v>
      </c>
      <c r="I12" s="67">
        <v>39337.816200000001</v>
      </c>
      <c r="J12" s="68">
        <v>19.862450358688701</v>
      </c>
      <c r="K12" s="67">
        <v>-6468.4386000000004</v>
      </c>
      <c r="L12" s="68">
        <v>-3.6767983984815702</v>
      </c>
      <c r="M12" s="68">
        <v>-7.0815010596220196</v>
      </c>
      <c r="N12" s="67">
        <v>608910.98230000003</v>
      </c>
      <c r="O12" s="67">
        <v>45498343.329700001</v>
      </c>
      <c r="P12" s="67">
        <v>3117</v>
      </c>
      <c r="Q12" s="67">
        <v>2680</v>
      </c>
      <c r="R12" s="68">
        <v>16.305970149253699</v>
      </c>
      <c r="S12" s="67">
        <v>63.539035739493102</v>
      </c>
      <c r="T12" s="67">
        <v>72.057451604477606</v>
      </c>
      <c r="U12" s="69">
        <v>-13.4065866216629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329119.6961</v>
      </c>
      <c r="E13" s="67">
        <v>332788</v>
      </c>
      <c r="F13" s="68">
        <v>98.897705476159004</v>
      </c>
      <c r="G13" s="67">
        <v>286134.91970000003</v>
      </c>
      <c r="H13" s="68">
        <v>15.0225552494843</v>
      </c>
      <c r="I13" s="67">
        <v>81935.029599999994</v>
      </c>
      <c r="J13" s="68">
        <v>24.895206993356201</v>
      </c>
      <c r="K13" s="67">
        <v>52358.365400000002</v>
      </c>
      <c r="L13" s="68">
        <v>18.298488508461499</v>
      </c>
      <c r="M13" s="68">
        <v>0.56488899097678902</v>
      </c>
      <c r="N13" s="67">
        <v>916171.52919999999</v>
      </c>
      <c r="O13" s="67">
        <v>71445408.634499997</v>
      </c>
      <c r="P13" s="67">
        <v>15891</v>
      </c>
      <c r="Q13" s="67">
        <v>13700</v>
      </c>
      <c r="R13" s="68">
        <v>15.992700729927</v>
      </c>
      <c r="S13" s="67">
        <v>20.7110752060915</v>
      </c>
      <c r="T13" s="67">
        <v>22.153329956204399</v>
      </c>
      <c r="U13" s="69">
        <v>-6.9636884409008699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175783.2714</v>
      </c>
      <c r="E14" s="67">
        <v>166834</v>
      </c>
      <c r="F14" s="68">
        <v>105.364177206085</v>
      </c>
      <c r="G14" s="67">
        <v>143187.83979999999</v>
      </c>
      <c r="H14" s="68">
        <v>22.764105978222901</v>
      </c>
      <c r="I14" s="67">
        <v>22539.619600000002</v>
      </c>
      <c r="J14" s="68">
        <v>12.8223916988724</v>
      </c>
      <c r="K14" s="67">
        <v>16653.6387</v>
      </c>
      <c r="L14" s="68">
        <v>11.6306236083045</v>
      </c>
      <c r="M14" s="68">
        <v>0.35343512646278302</v>
      </c>
      <c r="N14" s="67">
        <v>500423.30420000001</v>
      </c>
      <c r="O14" s="67">
        <v>33271531.5064</v>
      </c>
      <c r="P14" s="67">
        <v>3643</v>
      </c>
      <c r="Q14" s="67">
        <v>3427</v>
      </c>
      <c r="R14" s="68">
        <v>6.3028888240443504</v>
      </c>
      <c r="S14" s="67">
        <v>48.252339116113099</v>
      </c>
      <c r="T14" s="67">
        <v>50.313247038225903</v>
      </c>
      <c r="U14" s="69">
        <v>-4.2711046964032997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147498.981</v>
      </c>
      <c r="E15" s="67">
        <v>105183</v>
      </c>
      <c r="F15" s="68">
        <v>140.23081771769199</v>
      </c>
      <c r="G15" s="67">
        <v>86744.9902</v>
      </c>
      <c r="H15" s="68">
        <v>70.0374634430474</v>
      </c>
      <c r="I15" s="67">
        <v>16581.514999999999</v>
      </c>
      <c r="J15" s="68">
        <v>11.241782748316099</v>
      </c>
      <c r="K15" s="67">
        <v>11529.2317</v>
      </c>
      <c r="L15" s="68">
        <v>13.2909481843483</v>
      </c>
      <c r="M15" s="68">
        <v>0.43821508938882697</v>
      </c>
      <c r="N15" s="67">
        <v>411656.60460000002</v>
      </c>
      <c r="O15" s="67">
        <v>26233523.900600001</v>
      </c>
      <c r="P15" s="67">
        <v>7929</v>
      </c>
      <c r="Q15" s="67">
        <v>7097</v>
      </c>
      <c r="R15" s="68">
        <v>11.7232633507116</v>
      </c>
      <c r="S15" s="67">
        <v>18.602469542186899</v>
      </c>
      <c r="T15" s="67">
        <v>19.071033493025201</v>
      </c>
      <c r="U15" s="69">
        <v>-2.51882659867116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937433.82420000003</v>
      </c>
      <c r="E16" s="67">
        <v>973976</v>
      </c>
      <c r="F16" s="68">
        <v>96.248144122647801</v>
      </c>
      <c r="G16" s="67">
        <v>744791.54709999997</v>
      </c>
      <c r="H16" s="68">
        <v>25.8652609377876</v>
      </c>
      <c r="I16" s="67">
        <v>27757.676599999999</v>
      </c>
      <c r="J16" s="68">
        <v>2.9610278489458399</v>
      </c>
      <c r="K16" s="67">
        <v>66254.849499999997</v>
      </c>
      <c r="L16" s="68">
        <v>8.8957574448819905</v>
      </c>
      <c r="M16" s="68">
        <v>-0.58104686963329399</v>
      </c>
      <c r="N16" s="67">
        <v>2607375.4649</v>
      </c>
      <c r="O16" s="67">
        <v>189498514.00909999</v>
      </c>
      <c r="P16" s="67">
        <v>71070</v>
      </c>
      <c r="Q16" s="67">
        <v>64553</v>
      </c>
      <c r="R16" s="68">
        <v>10.095580375815199</v>
      </c>
      <c r="S16" s="67">
        <v>13.1902887885184</v>
      </c>
      <c r="T16" s="67">
        <v>13.093839118243899</v>
      </c>
      <c r="U16" s="69">
        <v>0.73121727523050195</v>
      </c>
      <c r="V16" s="54"/>
      <c r="W16" s="54"/>
    </row>
    <row r="17" spans="1:23" ht="12" thickBot="1" x14ac:dyDescent="0.2">
      <c r="A17" s="52"/>
      <c r="B17" s="41" t="s">
        <v>15</v>
      </c>
      <c r="C17" s="42"/>
      <c r="D17" s="67">
        <v>449874.4644</v>
      </c>
      <c r="E17" s="67">
        <v>488170</v>
      </c>
      <c r="F17" s="68">
        <v>92.155286969703198</v>
      </c>
      <c r="G17" s="67">
        <v>408922.82120000001</v>
      </c>
      <c r="H17" s="68">
        <v>10.0145164507635</v>
      </c>
      <c r="I17" s="67">
        <v>54062.819100000001</v>
      </c>
      <c r="J17" s="68">
        <v>12.017312245562501</v>
      </c>
      <c r="K17" s="67">
        <v>55153.505499999999</v>
      </c>
      <c r="L17" s="68">
        <v>13.4875097795104</v>
      </c>
      <c r="M17" s="68">
        <v>-1.9775468306361999E-2</v>
      </c>
      <c r="N17" s="67">
        <v>1367323.7992</v>
      </c>
      <c r="O17" s="67">
        <v>191878764.54049999</v>
      </c>
      <c r="P17" s="67">
        <v>12265</v>
      </c>
      <c r="Q17" s="67">
        <v>12151</v>
      </c>
      <c r="R17" s="68">
        <v>0.93819438729323401</v>
      </c>
      <c r="S17" s="67">
        <v>36.679532360375099</v>
      </c>
      <c r="T17" s="67">
        <v>37.761115562505204</v>
      </c>
      <c r="U17" s="69">
        <v>-2.9487377088223901</v>
      </c>
      <c r="V17" s="36"/>
      <c r="W17" s="36"/>
    </row>
    <row r="18" spans="1:23" ht="12" thickBot="1" x14ac:dyDescent="0.2">
      <c r="A18" s="52"/>
      <c r="B18" s="41" t="s">
        <v>16</v>
      </c>
      <c r="C18" s="42"/>
      <c r="D18" s="67">
        <v>1877855.9216</v>
      </c>
      <c r="E18" s="67">
        <v>1896433</v>
      </c>
      <c r="F18" s="68">
        <v>99.020419999019197</v>
      </c>
      <c r="G18" s="67">
        <v>1512810.2501000001</v>
      </c>
      <c r="H18" s="68">
        <v>24.1303013035422</v>
      </c>
      <c r="I18" s="67">
        <v>286994.75189999997</v>
      </c>
      <c r="J18" s="68">
        <v>15.283108176662999</v>
      </c>
      <c r="K18" s="67">
        <v>214315.77110000001</v>
      </c>
      <c r="L18" s="68">
        <v>14.166731821511201</v>
      </c>
      <c r="M18" s="68">
        <v>0.33912101021295299</v>
      </c>
      <c r="N18" s="67">
        <v>5487705.7336999997</v>
      </c>
      <c r="O18" s="67">
        <v>467992464.50480002</v>
      </c>
      <c r="P18" s="67">
        <v>98524</v>
      </c>
      <c r="Q18" s="67">
        <v>96056</v>
      </c>
      <c r="R18" s="68">
        <v>2.5693345548430102</v>
      </c>
      <c r="S18" s="67">
        <v>19.059883090414498</v>
      </c>
      <c r="T18" s="67">
        <v>19.238467604314199</v>
      </c>
      <c r="U18" s="69">
        <v>-0.93696542131176896</v>
      </c>
      <c r="V18" s="36"/>
      <c r="W18" s="36"/>
    </row>
    <row r="19" spans="1:23" ht="12" thickBot="1" x14ac:dyDescent="0.2">
      <c r="A19" s="52"/>
      <c r="B19" s="41" t="s">
        <v>17</v>
      </c>
      <c r="C19" s="42"/>
      <c r="D19" s="67">
        <v>466066.47509999998</v>
      </c>
      <c r="E19" s="67">
        <v>476622</v>
      </c>
      <c r="F19" s="68">
        <v>97.785346689829694</v>
      </c>
      <c r="G19" s="67">
        <v>563697.9791</v>
      </c>
      <c r="H19" s="68">
        <v>-17.3198250871643</v>
      </c>
      <c r="I19" s="67">
        <v>41844.2163</v>
      </c>
      <c r="J19" s="68">
        <v>8.9781648188752108</v>
      </c>
      <c r="K19" s="67">
        <v>53521.9666</v>
      </c>
      <c r="L19" s="68">
        <v>9.4947948341864095</v>
      </c>
      <c r="M19" s="68">
        <v>-0.21818612135974799</v>
      </c>
      <c r="N19" s="67">
        <v>1564265.6813999999</v>
      </c>
      <c r="O19" s="67">
        <v>150301668.15419999</v>
      </c>
      <c r="P19" s="67">
        <v>13387</v>
      </c>
      <c r="Q19" s="67">
        <v>13164</v>
      </c>
      <c r="R19" s="68">
        <v>1.6940139775144301</v>
      </c>
      <c r="S19" s="67">
        <v>34.814855837753001</v>
      </c>
      <c r="T19" s="67">
        <v>51.756773564266197</v>
      </c>
      <c r="U19" s="69">
        <v>-48.662897831509703</v>
      </c>
      <c r="V19" s="36"/>
      <c r="W19" s="36"/>
    </row>
    <row r="20" spans="1:23" ht="12" thickBot="1" x14ac:dyDescent="0.2">
      <c r="A20" s="52"/>
      <c r="B20" s="41" t="s">
        <v>18</v>
      </c>
      <c r="C20" s="42"/>
      <c r="D20" s="67">
        <v>986400.63430000003</v>
      </c>
      <c r="E20" s="67">
        <v>979117</v>
      </c>
      <c r="F20" s="68">
        <v>100.74389825730699</v>
      </c>
      <c r="G20" s="67">
        <v>712871.60239999997</v>
      </c>
      <c r="H20" s="68">
        <v>38.370027783280896</v>
      </c>
      <c r="I20" s="67">
        <v>56266.857900000003</v>
      </c>
      <c r="J20" s="68">
        <v>5.7042601092739398</v>
      </c>
      <c r="K20" s="67">
        <v>34861.987099999998</v>
      </c>
      <c r="L20" s="68">
        <v>4.8903599165167098</v>
      </c>
      <c r="M20" s="68">
        <v>0.61398883370018797</v>
      </c>
      <c r="N20" s="67">
        <v>2684954.0296</v>
      </c>
      <c r="O20" s="67">
        <v>215430707.7723</v>
      </c>
      <c r="P20" s="67">
        <v>40614</v>
      </c>
      <c r="Q20" s="67">
        <v>38013</v>
      </c>
      <c r="R20" s="68">
        <v>6.8423960224133902</v>
      </c>
      <c r="S20" s="67">
        <v>24.2872072265721</v>
      </c>
      <c r="T20" s="67">
        <v>22.461298368979001</v>
      </c>
      <c r="U20" s="69">
        <v>7.5179860762063901</v>
      </c>
      <c r="V20" s="36"/>
      <c r="W20" s="36"/>
    </row>
    <row r="21" spans="1:23" ht="12" thickBot="1" x14ac:dyDescent="0.2">
      <c r="A21" s="52"/>
      <c r="B21" s="41" t="s">
        <v>19</v>
      </c>
      <c r="C21" s="42"/>
      <c r="D21" s="67">
        <v>334872.07610000001</v>
      </c>
      <c r="E21" s="67">
        <v>371710</v>
      </c>
      <c r="F21" s="68">
        <v>90.089606440504696</v>
      </c>
      <c r="G21" s="67">
        <v>311386.45679999999</v>
      </c>
      <c r="H21" s="68">
        <v>7.5422738488220702</v>
      </c>
      <c r="I21" s="67">
        <v>38681.704400000002</v>
      </c>
      <c r="J21" s="68">
        <v>11.5511883972221</v>
      </c>
      <c r="K21" s="67">
        <v>33582.035100000001</v>
      </c>
      <c r="L21" s="68">
        <v>10.7846806971343</v>
      </c>
      <c r="M21" s="68">
        <v>0.151857065386725</v>
      </c>
      <c r="N21" s="67">
        <v>976815.17709999997</v>
      </c>
      <c r="O21" s="67">
        <v>86349302.456300005</v>
      </c>
      <c r="P21" s="67">
        <v>32259</v>
      </c>
      <c r="Q21" s="67">
        <v>31034</v>
      </c>
      <c r="R21" s="68">
        <v>3.9472836244119498</v>
      </c>
      <c r="S21" s="67">
        <v>10.380733317833799</v>
      </c>
      <c r="T21" s="67">
        <v>10.485103383386001</v>
      </c>
      <c r="U21" s="69">
        <v>-1.00542093083998</v>
      </c>
      <c r="V21" s="36"/>
      <c r="W21" s="36"/>
    </row>
    <row r="22" spans="1:23" ht="12" thickBot="1" x14ac:dyDescent="0.2">
      <c r="A22" s="52"/>
      <c r="B22" s="41" t="s">
        <v>20</v>
      </c>
      <c r="C22" s="42"/>
      <c r="D22" s="67">
        <v>1195076.8813</v>
      </c>
      <c r="E22" s="67">
        <v>1267325</v>
      </c>
      <c r="F22" s="68">
        <v>94.299164089716498</v>
      </c>
      <c r="G22" s="67">
        <v>1044421.4202000001</v>
      </c>
      <c r="H22" s="68">
        <v>14.4247770283331</v>
      </c>
      <c r="I22" s="67">
        <v>155354.73929999999</v>
      </c>
      <c r="J22" s="68">
        <v>12.9995602568268</v>
      </c>
      <c r="K22" s="67">
        <v>133494.7329</v>
      </c>
      <c r="L22" s="68">
        <v>12.7816923626898</v>
      </c>
      <c r="M22" s="68">
        <v>0.163751826945675</v>
      </c>
      <c r="N22" s="67">
        <v>3595960.5318999998</v>
      </c>
      <c r="O22" s="67">
        <v>258369099.56619999</v>
      </c>
      <c r="P22" s="67">
        <v>74750</v>
      </c>
      <c r="Q22" s="67">
        <v>75035</v>
      </c>
      <c r="R22" s="68">
        <v>-0.37982274938361799</v>
      </c>
      <c r="S22" s="67">
        <v>15.987650585953199</v>
      </c>
      <c r="T22" s="67">
        <v>16.361700807623102</v>
      </c>
      <c r="U22" s="69">
        <v>-2.3396196937064002</v>
      </c>
      <c r="V22" s="36"/>
      <c r="W22" s="36"/>
    </row>
    <row r="23" spans="1:23" ht="12" thickBot="1" x14ac:dyDescent="0.2">
      <c r="A23" s="52"/>
      <c r="B23" s="41" t="s">
        <v>21</v>
      </c>
      <c r="C23" s="42"/>
      <c r="D23" s="67">
        <v>2527982.5514000002</v>
      </c>
      <c r="E23" s="67">
        <v>2759142</v>
      </c>
      <c r="F23" s="68">
        <v>91.622053210744497</v>
      </c>
      <c r="G23" s="67">
        <v>2178555.1047</v>
      </c>
      <c r="H23" s="68">
        <v>16.0394128175205</v>
      </c>
      <c r="I23" s="67">
        <v>241972.8106</v>
      </c>
      <c r="J23" s="68">
        <v>9.5717753457592192</v>
      </c>
      <c r="K23" s="67">
        <v>194416.0833</v>
      </c>
      <c r="L23" s="68">
        <v>8.9240838058476495</v>
      </c>
      <c r="M23" s="68">
        <v>0.24461313330037601</v>
      </c>
      <c r="N23" s="67">
        <v>7730731.9433000004</v>
      </c>
      <c r="O23" s="67">
        <v>532421714.79030001</v>
      </c>
      <c r="P23" s="67">
        <v>91686</v>
      </c>
      <c r="Q23" s="67">
        <v>93114</v>
      </c>
      <c r="R23" s="68">
        <v>-1.53360396932792</v>
      </c>
      <c r="S23" s="67">
        <v>27.5721762471915</v>
      </c>
      <c r="T23" s="67">
        <v>28.2912608243658</v>
      </c>
      <c r="U23" s="69">
        <v>-2.60800805394378</v>
      </c>
      <c r="V23" s="36"/>
      <c r="W23" s="36"/>
    </row>
    <row r="24" spans="1:23" ht="12" thickBot="1" x14ac:dyDescent="0.2">
      <c r="A24" s="52"/>
      <c r="B24" s="41" t="s">
        <v>22</v>
      </c>
      <c r="C24" s="42"/>
      <c r="D24" s="67">
        <v>281009.18829999998</v>
      </c>
      <c r="E24" s="67">
        <v>334093</v>
      </c>
      <c r="F24" s="68">
        <v>84.111067367469602</v>
      </c>
      <c r="G24" s="67">
        <v>271322.68660000002</v>
      </c>
      <c r="H24" s="68">
        <v>3.5701038572865298</v>
      </c>
      <c r="I24" s="67">
        <v>52787.769699999997</v>
      </c>
      <c r="J24" s="68">
        <v>18.7850689222463</v>
      </c>
      <c r="K24" s="67">
        <v>46198.474999999999</v>
      </c>
      <c r="L24" s="68">
        <v>17.0271331081534</v>
      </c>
      <c r="M24" s="68">
        <v>0.142630134436256</v>
      </c>
      <c r="N24" s="67">
        <v>880785.41509999998</v>
      </c>
      <c r="O24" s="67">
        <v>58811183.639200002</v>
      </c>
      <c r="P24" s="67">
        <v>28687</v>
      </c>
      <c r="Q24" s="67">
        <v>28955</v>
      </c>
      <c r="R24" s="68">
        <v>-0.92557416681057203</v>
      </c>
      <c r="S24" s="67">
        <v>9.7956979921218696</v>
      </c>
      <c r="T24" s="67">
        <v>10.098666810568099</v>
      </c>
      <c r="U24" s="69">
        <v>-3.0928762676219401</v>
      </c>
      <c r="V24" s="36"/>
      <c r="W24" s="36"/>
    </row>
    <row r="25" spans="1:23" ht="12" thickBot="1" x14ac:dyDescent="0.2">
      <c r="A25" s="52"/>
      <c r="B25" s="41" t="s">
        <v>23</v>
      </c>
      <c r="C25" s="42"/>
      <c r="D25" s="67">
        <v>227005.16329999999</v>
      </c>
      <c r="E25" s="67">
        <v>246686</v>
      </c>
      <c r="F25" s="68">
        <v>92.021907728853705</v>
      </c>
      <c r="G25" s="67">
        <v>179883.60620000001</v>
      </c>
      <c r="H25" s="68">
        <v>26.195581740566599</v>
      </c>
      <c r="I25" s="67">
        <v>17402.4179</v>
      </c>
      <c r="J25" s="68">
        <v>7.6660890206280197</v>
      </c>
      <c r="K25" s="67">
        <v>19754.805400000001</v>
      </c>
      <c r="L25" s="68">
        <v>10.9819931995559</v>
      </c>
      <c r="M25" s="68">
        <v>-0.11907925450888</v>
      </c>
      <c r="N25" s="67">
        <v>690998.38930000004</v>
      </c>
      <c r="O25" s="67">
        <v>57716883.723099999</v>
      </c>
      <c r="P25" s="67">
        <v>18745</v>
      </c>
      <c r="Q25" s="67">
        <v>18524</v>
      </c>
      <c r="R25" s="68">
        <v>1.19304685813</v>
      </c>
      <c r="S25" s="67">
        <v>12.110171421712501</v>
      </c>
      <c r="T25" s="67">
        <v>12.8882988231484</v>
      </c>
      <c r="U25" s="69">
        <v>-6.4254036903291096</v>
      </c>
      <c r="V25" s="36"/>
      <c r="W25" s="36"/>
    </row>
    <row r="26" spans="1:23" ht="12" thickBot="1" x14ac:dyDescent="0.2">
      <c r="A26" s="52"/>
      <c r="B26" s="41" t="s">
        <v>24</v>
      </c>
      <c r="C26" s="42"/>
      <c r="D26" s="67">
        <v>542744.90529999998</v>
      </c>
      <c r="E26" s="67">
        <v>594523</v>
      </c>
      <c r="F26" s="68">
        <v>91.2908172265833</v>
      </c>
      <c r="G26" s="67">
        <v>511818.36949999997</v>
      </c>
      <c r="H26" s="68">
        <v>6.0424825764288999</v>
      </c>
      <c r="I26" s="67">
        <v>113442.8073</v>
      </c>
      <c r="J26" s="68">
        <v>20.901680732920902</v>
      </c>
      <c r="K26" s="67">
        <v>105187.3453</v>
      </c>
      <c r="L26" s="68">
        <v>20.551694032154099</v>
      </c>
      <c r="M26" s="68">
        <v>7.8483414297175993E-2</v>
      </c>
      <c r="N26" s="67">
        <v>1623407.0944000001</v>
      </c>
      <c r="O26" s="67">
        <v>121593656.8062</v>
      </c>
      <c r="P26" s="67">
        <v>38691</v>
      </c>
      <c r="Q26" s="67">
        <v>40721</v>
      </c>
      <c r="R26" s="68">
        <v>-4.9851428010117704</v>
      </c>
      <c r="S26" s="67">
        <v>14.027678408415399</v>
      </c>
      <c r="T26" s="67">
        <v>13.360956125831899</v>
      </c>
      <c r="U26" s="69">
        <v>4.7529053858515802</v>
      </c>
      <c r="V26" s="36"/>
      <c r="W26" s="36"/>
    </row>
    <row r="27" spans="1:23" ht="12" thickBot="1" x14ac:dyDescent="0.2">
      <c r="A27" s="52"/>
      <c r="B27" s="41" t="s">
        <v>25</v>
      </c>
      <c r="C27" s="42"/>
      <c r="D27" s="67">
        <v>241322.81390000001</v>
      </c>
      <c r="E27" s="67">
        <v>260439</v>
      </c>
      <c r="F27" s="68">
        <v>92.660014014798094</v>
      </c>
      <c r="G27" s="67">
        <v>213723.38620000001</v>
      </c>
      <c r="H27" s="68">
        <v>12.9136208211547</v>
      </c>
      <c r="I27" s="67">
        <v>79082.116999999998</v>
      </c>
      <c r="J27" s="68">
        <v>32.770261427819399</v>
      </c>
      <c r="K27" s="67">
        <v>59682.491399999999</v>
      </c>
      <c r="L27" s="68">
        <v>27.925110331234301</v>
      </c>
      <c r="M27" s="68">
        <v>0.32504718125758397</v>
      </c>
      <c r="N27" s="67">
        <v>735019.53729999997</v>
      </c>
      <c r="O27" s="67">
        <v>51291735.551100001</v>
      </c>
      <c r="P27" s="67">
        <v>34046</v>
      </c>
      <c r="Q27" s="67">
        <v>34884</v>
      </c>
      <c r="R27" s="68">
        <v>-2.40224744868708</v>
      </c>
      <c r="S27" s="67">
        <v>7.0881399841391097</v>
      </c>
      <c r="T27" s="67">
        <v>7.14249567710125</v>
      </c>
      <c r="U27" s="69">
        <v>-0.76685411241560597</v>
      </c>
      <c r="V27" s="36"/>
      <c r="W27" s="36"/>
    </row>
    <row r="28" spans="1:23" ht="12" thickBot="1" x14ac:dyDescent="0.2">
      <c r="A28" s="52"/>
      <c r="B28" s="41" t="s">
        <v>26</v>
      </c>
      <c r="C28" s="42"/>
      <c r="D28" s="67">
        <v>746268.74990000005</v>
      </c>
      <c r="E28" s="67">
        <v>941891</v>
      </c>
      <c r="F28" s="68">
        <v>79.230903565274602</v>
      </c>
      <c r="G28" s="67">
        <v>756092.92229999998</v>
      </c>
      <c r="H28" s="68">
        <v>-1.2993339985401899</v>
      </c>
      <c r="I28" s="67">
        <v>48755.340300000003</v>
      </c>
      <c r="J28" s="68">
        <v>6.5332147844235999</v>
      </c>
      <c r="K28" s="67">
        <v>50360.894</v>
      </c>
      <c r="L28" s="68">
        <v>6.6606752311348796</v>
      </c>
      <c r="M28" s="68">
        <v>-3.1880961048865002E-2</v>
      </c>
      <c r="N28" s="67">
        <v>2293458.8621</v>
      </c>
      <c r="O28" s="67">
        <v>173993588.05759999</v>
      </c>
      <c r="P28" s="67">
        <v>44245</v>
      </c>
      <c r="Q28" s="67">
        <v>44676</v>
      </c>
      <c r="R28" s="68">
        <v>-0.96472378905900802</v>
      </c>
      <c r="S28" s="67">
        <v>16.8667363521302</v>
      </c>
      <c r="T28" s="67">
        <v>17.461293352135399</v>
      </c>
      <c r="U28" s="69">
        <v>-3.5250269381847499</v>
      </c>
      <c r="V28" s="36"/>
      <c r="W28" s="36"/>
    </row>
    <row r="29" spans="1:23" ht="12" thickBot="1" x14ac:dyDescent="0.2">
      <c r="A29" s="52"/>
      <c r="B29" s="41" t="s">
        <v>27</v>
      </c>
      <c r="C29" s="42"/>
      <c r="D29" s="67">
        <v>476976.38400000002</v>
      </c>
      <c r="E29" s="67">
        <v>558509</v>
      </c>
      <c r="F29" s="68">
        <v>85.401736408903005</v>
      </c>
      <c r="G29" s="67">
        <v>453019.73369999998</v>
      </c>
      <c r="H29" s="68">
        <v>5.2882134083511296</v>
      </c>
      <c r="I29" s="67">
        <v>67175.863599999997</v>
      </c>
      <c r="J29" s="68">
        <v>14.0836875479353</v>
      </c>
      <c r="K29" s="67">
        <v>85332.584000000003</v>
      </c>
      <c r="L29" s="68">
        <v>18.836394455282001</v>
      </c>
      <c r="M29" s="68">
        <v>-0.21277593562618499</v>
      </c>
      <c r="N29" s="67">
        <v>1435772.8807000001</v>
      </c>
      <c r="O29" s="67">
        <v>125535595.74529999</v>
      </c>
      <c r="P29" s="67">
        <v>83772</v>
      </c>
      <c r="Q29" s="67">
        <v>84774</v>
      </c>
      <c r="R29" s="68">
        <v>-1.18196616887253</v>
      </c>
      <c r="S29" s="67">
        <v>5.6937447357112196</v>
      </c>
      <c r="T29" s="67">
        <v>5.6443367707079997</v>
      </c>
      <c r="U29" s="69">
        <v>0.86775869478884904</v>
      </c>
      <c r="V29" s="36"/>
      <c r="W29" s="36"/>
    </row>
    <row r="30" spans="1:23" ht="12" thickBot="1" x14ac:dyDescent="0.2">
      <c r="A30" s="52"/>
      <c r="B30" s="41" t="s">
        <v>28</v>
      </c>
      <c r="C30" s="42"/>
      <c r="D30" s="67">
        <v>1022694.8439</v>
      </c>
      <c r="E30" s="67">
        <v>1353335</v>
      </c>
      <c r="F30" s="68">
        <v>75.568491459985907</v>
      </c>
      <c r="G30" s="67">
        <v>979831.87679999997</v>
      </c>
      <c r="H30" s="68">
        <v>4.37452262116485</v>
      </c>
      <c r="I30" s="67">
        <v>116198.1495</v>
      </c>
      <c r="J30" s="68">
        <v>11.361957107056799</v>
      </c>
      <c r="K30" s="67">
        <v>147224.49770000001</v>
      </c>
      <c r="L30" s="68">
        <v>15.0254856150236</v>
      </c>
      <c r="M30" s="68">
        <v>-0.210741749401126</v>
      </c>
      <c r="N30" s="67">
        <v>3050322.99</v>
      </c>
      <c r="O30" s="67">
        <v>227713713.53929999</v>
      </c>
      <c r="P30" s="67">
        <v>59384</v>
      </c>
      <c r="Q30" s="67">
        <v>63322</v>
      </c>
      <c r="R30" s="68">
        <v>-6.2190076118884399</v>
      </c>
      <c r="S30" s="67">
        <v>17.2217237622929</v>
      </c>
      <c r="T30" s="67">
        <v>15.934679564764201</v>
      </c>
      <c r="U30" s="69">
        <v>7.4733761573080697</v>
      </c>
      <c r="V30" s="36"/>
      <c r="W30" s="36"/>
    </row>
    <row r="31" spans="1:23" ht="12" thickBot="1" x14ac:dyDescent="0.2">
      <c r="A31" s="52"/>
      <c r="B31" s="41" t="s">
        <v>29</v>
      </c>
      <c r="C31" s="42"/>
      <c r="D31" s="67">
        <v>631734.68779999996</v>
      </c>
      <c r="E31" s="67">
        <v>961888</v>
      </c>
      <c r="F31" s="68">
        <v>65.676532797997297</v>
      </c>
      <c r="G31" s="67">
        <v>602097.14399999997</v>
      </c>
      <c r="H31" s="68">
        <v>4.9223857138906997</v>
      </c>
      <c r="I31" s="67">
        <v>28812.476500000001</v>
      </c>
      <c r="J31" s="68">
        <v>4.5608507901218296</v>
      </c>
      <c r="K31" s="67">
        <v>23187.995299999999</v>
      </c>
      <c r="L31" s="68">
        <v>3.8512049975776002</v>
      </c>
      <c r="M31" s="68">
        <v>0.242560045714689</v>
      </c>
      <c r="N31" s="67">
        <v>1807318.6179</v>
      </c>
      <c r="O31" s="67">
        <v>199264251.14489999</v>
      </c>
      <c r="P31" s="67">
        <v>25826</v>
      </c>
      <c r="Q31" s="67">
        <v>24125</v>
      </c>
      <c r="R31" s="68">
        <v>7.0507772020725401</v>
      </c>
      <c r="S31" s="67">
        <v>24.461189800975799</v>
      </c>
      <c r="T31" s="67">
        <v>24.7478089367876</v>
      </c>
      <c r="U31" s="69">
        <v>-1.1717301494483101</v>
      </c>
      <c r="V31" s="36"/>
      <c r="W31" s="36"/>
    </row>
    <row r="32" spans="1:23" ht="12" thickBot="1" x14ac:dyDescent="0.2">
      <c r="A32" s="52"/>
      <c r="B32" s="41" t="s">
        <v>30</v>
      </c>
      <c r="C32" s="42"/>
      <c r="D32" s="67">
        <v>128740.98789999999</v>
      </c>
      <c r="E32" s="67">
        <v>147658</v>
      </c>
      <c r="F32" s="68">
        <v>87.188630416232101</v>
      </c>
      <c r="G32" s="67">
        <v>116297.9374</v>
      </c>
      <c r="H32" s="68">
        <v>10.699287346088401</v>
      </c>
      <c r="I32" s="67">
        <v>31248.708900000001</v>
      </c>
      <c r="J32" s="68">
        <v>24.272540866528502</v>
      </c>
      <c r="K32" s="67">
        <v>29931.3678</v>
      </c>
      <c r="L32" s="68">
        <v>25.736800212589198</v>
      </c>
      <c r="M32" s="68">
        <v>4.4012058145902998E-2</v>
      </c>
      <c r="N32" s="67">
        <v>375545.13699999999</v>
      </c>
      <c r="O32" s="67">
        <v>30304655.183899999</v>
      </c>
      <c r="P32" s="67">
        <v>26966</v>
      </c>
      <c r="Q32" s="67">
        <v>26448</v>
      </c>
      <c r="R32" s="68">
        <v>1.95856019358742</v>
      </c>
      <c r="S32" s="67">
        <v>4.7741966884224603</v>
      </c>
      <c r="T32" s="67">
        <v>4.7481376361161498</v>
      </c>
      <c r="U32" s="69">
        <v>0.54583114201180405</v>
      </c>
      <c r="V32" s="36"/>
      <c r="W32" s="36"/>
    </row>
    <row r="33" spans="1:23" ht="12" thickBot="1" x14ac:dyDescent="0.2">
      <c r="A33" s="52"/>
      <c r="B33" s="41" t="s">
        <v>31</v>
      </c>
      <c r="C33" s="42"/>
      <c r="D33" s="70"/>
      <c r="E33" s="70"/>
      <c r="F33" s="70"/>
      <c r="G33" s="67">
        <v>90.004999999999995</v>
      </c>
      <c r="H33" s="70"/>
      <c r="I33" s="70"/>
      <c r="J33" s="70"/>
      <c r="K33" s="67">
        <v>-3219.0819000000001</v>
      </c>
      <c r="L33" s="68">
        <v>-3576.5589689461699</v>
      </c>
      <c r="M33" s="70"/>
      <c r="N33" s="67">
        <v>0</v>
      </c>
      <c r="O33" s="67">
        <v>4834.1475</v>
      </c>
      <c r="P33" s="70"/>
      <c r="Q33" s="70"/>
      <c r="R33" s="70"/>
      <c r="S33" s="70"/>
      <c r="T33" s="70"/>
      <c r="U33" s="71"/>
      <c r="V33" s="36"/>
      <c r="W33" s="36"/>
    </row>
    <row r="34" spans="1:23" ht="12" thickBot="1" x14ac:dyDescent="0.2">
      <c r="A34" s="52"/>
      <c r="B34" s="41" t="s">
        <v>36</v>
      </c>
      <c r="C34" s="42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67">
        <v>9</v>
      </c>
      <c r="P34" s="70"/>
      <c r="Q34" s="70"/>
      <c r="R34" s="70"/>
      <c r="S34" s="70"/>
      <c r="T34" s="70"/>
      <c r="U34" s="71"/>
      <c r="V34" s="36"/>
      <c r="W34" s="36"/>
    </row>
    <row r="35" spans="1:23" ht="12" thickBot="1" x14ac:dyDescent="0.2">
      <c r="A35" s="52"/>
      <c r="B35" s="41" t="s">
        <v>32</v>
      </c>
      <c r="C35" s="42"/>
      <c r="D35" s="67">
        <v>134363.4774</v>
      </c>
      <c r="E35" s="67">
        <v>142203</v>
      </c>
      <c r="F35" s="68">
        <v>94.487090567709501</v>
      </c>
      <c r="G35" s="67">
        <v>92633.765700000004</v>
      </c>
      <c r="H35" s="68">
        <v>45.0480571362543</v>
      </c>
      <c r="I35" s="67">
        <v>20208.261900000001</v>
      </c>
      <c r="J35" s="68">
        <v>15.039996203611199</v>
      </c>
      <c r="K35" s="67">
        <v>14302.4316</v>
      </c>
      <c r="L35" s="68">
        <v>15.439760536475699</v>
      </c>
      <c r="M35" s="68">
        <v>0.41292491131368197</v>
      </c>
      <c r="N35" s="67">
        <v>469034.0796</v>
      </c>
      <c r="O35" s="67">
        <v>31674803.0623</v>
      </c>
      <c r="P35" s="67">
        <v>9525</v>
      </c>
      <c r="Q35" s="67">
        <v>11696</v>
      </c>
      <c r="R35" s="68">
        <v>-18.561901504788</v>
      </c>
      <c r="S35" s="67">
        <v>14.1064018267717</v>
      </c>
      <c r="T35" s="67">
        <v>14.8663413560192</v>
      </c>
      <c r="U35" s="69">
        <v>-5.3871961013138101</v>
      </c>
      <c r="V35" s="36"/>
      <c r="W35" s="36"/>
    </row>
    <row r="36" spans="1:23" ht="12" thickBot="1" x14ac:dyDescent="0.2">
      <c r="A36" s="52"/>
      <c r="B36" s="41" t="s">
        <v>37</v>
      </c>
      <c r="C36" s="42"/>
      <c r="D36" s="70"/>
      <c r="E36" s="67">
        <v>369770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  <c r="V36" s="36"/>
      <c r="W36" s="36"/>
    </row>
    <row r="37" spans="1:23" ht="12" thickBot="1" x14ac:dyDescent="0.2">
      <c r="A37" s="52"/>
      <c r="B37" s="41" t="s">
        <v>38</v>
      </c>
      <c r="C37" s="42"/>
      <c r="D37" s="70"/>
      <c r="E37" s="67">
        <v>546872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  <c r="V37" s="36"/>
      <c r="W37" s="36"/>
    </row>
    <row r="38" spans="1:23" ht="12" thickBot="1" x14ac:dyDescent="0.2">
      <c r="A38" s="52"/>
      <c r="B38" s="41" t="s">
        <v>39</v>
      </c>
      <c r="C38" s="42"/>
      <c r="D38" s="70"/>
      <c r="E38" s="67">
        <v>316243</v>
      </c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36"/>
      <c r="W38" s="36"/>
    </row>
    <row r="39" spans="1:23" ht="12" customHeight="1" thickBot="1" x14ac:dyDescent="0.2">
      <c r="A39" s="52"/>
      <c r="B39" s="41" t="s">
        <v>33</v>
      </c>
      <c r="C39" s="42"/>
      <c r="D39" s="67">
        <v>213639.3168</v>
      </c>
      <c r="E39" s="67">
        <v>360572</v>
      </c>
      <c r="F39" s="68">
        <v>59.250112820740398</v>
      </c>
      <c r="G39" s="67">
        <v>314370.94059999997</v>
      </c>
      <c r="H39" s="68">
        <v>-32.042282154879302</v>
      </c>
      <c r="I39" s="67">
        <v>11290.837799999999</v>
      </c>
      <c r="J39" s="68">
        <v>5.2849999565248602</v>
      </c>
      <c r="K39" s="67">
        <v>11606.392099999999</v>
      </c>
      <c r="L39" s="68">
        <v>3.6919417799394401</v>
      </c>
      <c r="M39" s="68">
        <v>-2.7187975150349E-2</v>
      </c>
      <c r="N39" s="67">
        <v>644090.18079999997</v>
      </c>
      <c r="O39" s="67">
        <v>53382316.896799996</v>
      </c>
      <c r="P39" s="67">
        <v>355</v>
      </c>
      <c r="Q39" s="67">
        <v>352</v>
      </c>
      <c r="R39" s="68">
        <v>0.85227272727272896</v>
      </c>
      <c r="S39" s="67">
        <v>601.80089239436597</v>
      </c>
      <c r="T39" s="67">
        <v>586.23497301136399</v>
      </c>
      <c r="U39" s="69">
        <v>2.5865563809769201</v>
      </c>
      <c r="V39" s="36"/>
      <c r="W39" s="36"/>
    </row>
    <row r="40" spans="1:23" ht="12" thickBot="1" x14ac:dyDescent="0.2">
      <c r="A40" s="52"/>
      <c r="B40" s="41" t="s">
        <v>34</v>
      </c>
      <c r="C40" s="42"/>
      <c r="D40" s="67">
        <v>514085.63949999999</v>
      </c>
      <c r="E40" s="67">
        <v>377162</v>
      </c>
      <c r="F40" s="68">
        <v>136.30366778731701</v>
      </c>
      <c r="G40" s="67">
        <v>417115.35969999997</v>
      </c>
      <c r="H40" s="68">
        <v>23.247832414932802</v>
      </c>
      <c r="I40" s="67">
        <v>34012.883500000004</v>
      </c>
      <c r="J40" s="68">
        <v>6.6161901610558402</v>
      </c>
      <c r="K40" s="67">
        <v>24916.704699999998</v>
      </c>
      <c r="L40" s="68">
        <v>5.9735764029214202</v>
      </c>
      <c r="M40" s="68">
        <v>0.36506347486632101</v>
      </c>
      <c r="N40" s="67">
        <v>1524015.2239000001</v>
      </c>
      <c r="O40" s="67">
        <v>104617486.71439999</v>
      </c>
      <c r="P40" s="67">
        <v>2770</v>
      </c>
      <c r="Q40" s="67">
        <v>2691</v>
      </c>
      <c r="R40" s="68">
        <v>2.9357116313638101</v>
      </c>
      <c r="S40" s="67">
        <v>185.59048357400701</v>
      </c>
      <c r="T40" s="67">
        <v>192.619309884801</v>
      </c>
      <c r="U40" s="69">
        <v>-3.7872773298697</v>
      </c>
      <c r="V40" s="36"/>
      <c r="W40" s="36"/>
    </row>
    <row r="41" spans="1:23" ht="12" thickBot="1" x14ac:dyDescent="0.2">
      <c r="A41" s="52"/>
      <c r="B41" s="41" t="s">
        <v>40</v>
      </c>
      <c r="C41" s="42"/>
      <c r="D41" s="70"/>
      <c r="E41" s="67">
        <v>88603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  <c r="V41" s="36"/>
      <c r="W41" s="36"/>
    </row>
    <row r="42" spans="1:23" ht="12" thickBot="1" x14ac:dyDescent="0.2">
      <c r="A42" s="52"/>
      <c r="B42" s="41" t="s">
        <v>41</v>
      </c>
      <c r="C42" s="42"/>
      <c r="D42" s="70"/>
      <c r="E42" s="67">
        <v>52696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36"/>
      <c r="W42" s="36"/>
    </row>
    <row r="43" spans="1:23" ht="12" thickBot="1" x14ac:dyDescent="0.2">
      <c r="A43" s="52"/>
      <c r="B43" s="41" t="s">
        <v>71</v>
      </c>
      <c r="C43" s="42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67">
        <v>170.9402</v>
      </c>
      <c r="P43" s="70"/>
      <c r="Q43" s="70"/>
      <c r="R43" s="70"/>
      <c r="S43" s="70"/>
      <c r="T43" s="70"/>
      <c r="U43" s="71"/>
      <c r="V43" s="36"/>
      <c r="W43" s="36"/>
    </row>
    <row r="44" spans="1:23" ht="12" thickBot="1" x14ac:dyDescent="0.2">
      <c r="A44" s="53"/>
      <c r="B44" s="41" t="s">
        <v>35</v>
      </c>
      <c r="C44" s="42"/>
      <c r="D44" s="72">
        <v>39364.808100000002</v>
      </c>
      <c r="E44" s="72">
        <v>0</v>
      </c>
      <c r="F44" s="73"/>
      <c r="G44" s="72">
        <v>69813.131299999994</v>
      </c>
      <c r="H44" s="74">
        <v>-43.614034541951597</v>
      </c>
      <c r="I44" s="72">
        <v>3967.3492999999999</v>
      </c>
      <c r="J44" s="74">
        <v>10.078416462545899</v>
      </c>
      <c r="K44" s="72">
        <v>10670.493</v>
      </c>
      <c r="L44" s="74">
        <v>15.2843638457454</v>
      </c>
      <c r="M44" s="74">
        <v>-0.62819437677340695</v>
      </c>
      <c r="N44" s="72">
        <v>88902.692299999995</v>
      </c>
      <c r="O44" s="72">
        <v>6989793.6328999996</v>
      </c>
      <c r="P44" s="72">
        <v>32</v>
      </c>
      <c r="Q44" s="72">
        <v>31</v>
      </c>
      <c r="R44" s="74">
        <v>3.2258064516128999</v>
      </c>
      <c r="S44" s="72">
        <v>1230.1502531250001</v>
      </c>
      <c r="T44" s="72">
        <v>659.14088387096797</v>
      </c>
      <c r="U44" s="75">
        <v>46.417855689048899</v>
      </c>
      <c r="V44" s="36"/>
      <c r="W44" s="36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6:C36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122852</v>
      </c>
      <c r="D2" s="32">
        <v>599887.34133162396</v>
      </c>
      <c r="E2" s="32">
        <v>469713.47813418799</v>
      </c>
      <c r="F2" s="32">
        <v>130173.863197436</v>
      </c>
      <c r="G2" s="32">
        <v>469713.47813418799</v>
      </c>
      <c r="H2" s="32">
        <v>0.216997183018527</v>
      </c>
    </row>
    <row r="3" spans="1:8" ht="14.25" x14ac:dyDescent="0.2">
      <c r="A3" s="32">
        <v>2</v>
      </c>
      <c r="B3" s="33">
        <v>13</v>
      </c>
      <c r="C3" s="32">
        <v>13604.392</v>
      </c>
      <c r="D3" s="32">
        <v>112364.24907202899</v>
      </c>
      <c r="E3" s="32">
        <v>87822.095162756203</v>
      </c>
      <c r="F3" s="32">
        <v>24542.1539092731</v>
      </c>
      <c r="G3" s="32">
        <v>87822.095162756203</v>
      </c>
      <c r="H3" s="32">
        <v>0.21841603634569501</v>
      </c>
    </row>
    <row r="4" spans="1:8" ht="14.25" x14ac:dyDescent="0.2">
      <c r="A4" s="32">
        <v>3</v>
      </c>
      <c r="B4" s="33">
        <v>14</v>
      </c>
      <c r="C4" s="32">
        <v>112478</v>
      </c>
      <c r="D4" s="32">
        <v>179231.830081197</v>
      </c>
      <c r="E4" s="32">
        <v>131763.880688034</v>
      </c>
      <c r="F4" s="32">
        <v>47467.949393162402</v>
      </c>
      <c r="G4" s="32">
        <v>131763.880688034</v>
      </c>
      <c r="H4" s="32">
        <v>0.26484106852928002</v>
      </c>
    </row>
    <row r="5" spans="1:8" ht="14.25" x14ac:dyDescent="0.2">
      <c r="A5" s="32">
        <v>4</v>
      </c>
      <c r="B5" s="33">
        <v>15</v>
      </c>
      <c r="C5" s="32">
        <v>6180</v>
      </c>
      <c r="D5" s="32">
        <v>63118.123259829103</v>
      </c>
      <c r="E5" s="32">
        <v>50272.229066666703</v>
      </c>
      <c r="F5" s="32">
        <v>12845.894193162399</v>
      </c>
      <c r="G5" s="32">
        <v>50272.229066666703</v>
      </c>
      <c r="H5" s="32">
        <v>0.20352148526789399</v>
      </c>
    </row>
    <row r="6" spans="1:8" ht="14.25" x14ac:dyDescent="0.2">
      <c r="A6" s="32">
        <v>5</v>
      </c>
      <c r="B6" s="33">
        <v>16</v>
      </c>
      <c r="C6" s="32">
        <v>5016</v>
      </c>
      <c r="D6" s="32">
        <v>198051.192742735</v>
      </c>
      <c r="E6" s="32">
        <v>158713.35598974401</v>
      </c>
      <c r="F6" s="32">
        <v>39337.836752991498</v>
      </c>
      <c r="G6" s="32">
        <v>158713.35598974401</v>
      </c>
      <c r="H6" s="32">
        <v>0.19862458896721</v>
      </c>
    </row>
    <row r="7" spans="1:8" ht="14.25" x14ac:dyDescent="0.2">
      <c r="A7" s="32">
        <v>6</v>
      </c>
      <c r="B7" s="33">
        <v>17</v>
      </c>
      <c r="C7" s="32">
        <v>26880</v>
      </c>
      <c r="D7" s="32">
        <v>329119.86476410303</v>
      </c>
      <c r="E7" s="32">
        <v>247184.66576923101</v>
      </c>
      <c r="F7" s="32">
        <v>81935.198994871796</v>
      </c>
      <c r="G7" s="32">
        <v>247184.66576923101</v>
      </c>
      <c r="H7" s="32">
        <v>0.24895245704357299</v>
      </c>
    </row>
    <row r="8" spans="1:8" ht="14.25" x14ac:dyDescent="0.2">
      <c r="A8" s="32">
        <v>7</v>
      </c>
      <c r="B8" s="33">
        <v>18</v>
      </c>
      <c r="C8" s="32">
        <v>35708</v>
      </c>
      <c r="D8" s="32">
        <v>175783.28610512801</v>
      </c>
      <c r="E8" s="32">
        <v>153243.64941880299</v>
      </c>
      <c r="F8" s="32">
        <v>22539.6366863248</v>
      </c>
      <c r="G8" s="32">
        <v>153243.64941880299</v>
      </c>
      <c r="H8" s="32">
        <v>0.128224003463246</v>
      </c>
    </row>
    <row r="9" spans="1:8" ht="14.25" x14ac:dyDescent="0.2">
      <c r="A9" s="32">
        <v>8</v>
      </c>
      <c r="B9" s="33">
        <v>19</v>
      </c>
      <c r="C9" s="32">
        <v>19935</v>
      </c>
      <c r="D9" s="32">
        <v>147499.058312821</v>
      </c>
      <c r="E9" s="32">
        <v>130917.46524359001</v>
      </c>
      <c r="F9" s="32">
        <v>16581.593069230799</v>
      </c>
      <c r="G9" s="32">
        <v>130917.46524359001</v>
      </c>
      <c r="H9" s="32">
        <v>0.11241829784475001</v>
      </c>
    </row>
    <row r="10" spans="1:8" ht="14.25" x14ac:dyDescent="0.2">
      <c r="A10" s="32">
        <v>9</v>
      </c>
      <c r="B10" s="33">
        <v>21</v>
      </c>
      <c r="C10" s="32">
        <v>295625</v>
      </c>
      <c r="D10" s="32">
        <v>937433.72840000002</v>
      </c>
      <c r="E10" s="32">
        <v>909676.14760000003</v>
      </c>
      <c r="F10" s="32">
        <v>27757.5808</v>
      </c>
      <c r="G10" s="32">
        <v>909676.14760000003</v>
      </c>
      <c r="H10" s="32">
        <v>2.9610179321557299E-2</v>
      </c>
    </row>
    <row r="11" spans="1:8" ht="14.25" x14ac:dyDescent="0.2">
      <c r="A11" s="32">
        <v>10</v>
      </c>
      <c r="B11" s="33">
        <v>22</v>
      </c>
      <c r="C11" s="32">
        <v>32213</v>
      </c>
      <c r="D11" s="32">
        <v>449874.51020085497</v>
      </c>
      <c r="E11" s="32">
        <v>395811.64602906001</v>
      </c>
      <c r="F11" s="32">
        <v>54062.864171794899</v>
      </c>
      <c r="G11" s="32">
        <v>395811.64602906001</v>
      </c>
      <c r="H11" s="32">
        <v>0.120173210408515</v>
      </c>
    </row>
    <row r="12" spans="1:8" ht="14.25" x14ac:dyDescent="0.2">
      <c r="A12" s="32">
        <v>11</v>
      </c>
      <c r="B12" s="33">
        <v>23</v>
      </c>
      <c r="C12" s="32">
        <v>320102.114</v>
      </c>
      <c r="D12" s="32">
        <v>1877856.3138965799</v>
      </c>
      <c r="E12" s="32">
        <v>1590861.1841213701</v>
      </c>
      <c r="F12" s="32">
        <v>286995.12977521401</v>
      </c>
      <c r="G12" s="32">
        <v>1590861.1841213701</v>
      </c>
      <c r="H12" s="32">
        <v>0.15283125106611301</v>
      </c>
    </row>
    <row r="13" spans="1:8" ht="14.25" x14ac:dyDescent="0.2">
      <c r="A13" s="32">
        <v>12</v>
      </c>
      <c r="B13" s="33">
        <v>24</v>
      </c>
      <c r="C13" s="32">
        <v>24689.452000000001</v>
      </c>
      <c r="D13" s="32">
        <v>466066.49547435902</v>
      </c>
      <c r="E13" s="32">
        <v>424222.257615385</v>
      </c>
      <c r="F13" s="32">
        <v>41844.237858974397</v>
      </c>
      <c r="G13" s="32">
        <v>424222.257615385</v>
      </c>
      <c r="H13" s="32">
        <v>8.97816905211897E-2</v>
      </c>
    </row>
    <row r="14" spans="1:8" ht="14.25" x14ac:dyDescent="0.2">
      <c r="A14" s="32">
        <v>13</v>
      </c>
      <c r="B14" s="33">
        <v>25</v>
      </c>
      <c r="C14" s="32">
        <v>85404</v>
      </c>
      <c r="D14" s="32">
        <v>986400.54189999995</v>
      </c>
      <c r="E14" s="32">
        <v>930133.77639999997</v>
      </c>
      <c r="F14" s="32">
        <v>56266.765500000001</v>
      </c>
      <c r="G14" s="32">
        <v>930133.77639999997</v>
      </c>
      <c r="H14" s="32">
        <v>5.7042512762228603E-2</v>
      </c>
    </row>
    <row r="15" spans="1:8" ht="14.25" x14ac:dyDescent="0.2">
      <c r="A15" s="32">
        <v>14</v>
      </c>
      <c r="B15" s="33">
        <v>26</v>
      </c>
      <c r="C15" s="32">
        <v>67813</v>
      </c>
      <c r="D15" s="32">
        <v>334871.87281698099</v>
      </c>
      <c r="E15" s="32">
        <v>296190.37163773499</v>
      </c>
      <c r="F15" s="32">
        <v>38681.501179245097</v>
      </c>
      <c r="G15" s="32">
        <v>296190.37163773499</v>
      </c>
      <c r="H15" s="32">
        <v>0.115511347232158</v>
      </c>
    </row>
    <row r="16" spans="1:8" ht="14.25" x14ac:dyDescent="0.2">
      <c r="A16" s="32">
        <v>15</v>
      </c>
      <c r="B16" s="33">
        <v>27</v>
      </c>
      <c r="C16" s="32">
        <v>187530.63200000001</v>
      </c>
      <c r="D16" s="32">
        <v>1195077.1470999999</v>
      </c>
      <c r="E16" s="32">
        <v>1039722.1385</v>
      </c>
      <c r="F16" s="32">
        <v>155355.0086</v>
      </c>
      <c r="G16" s="32">
        <v>1039722.1385</v>
      </c>
      <c r="H16" s="32">
        <v>0.129995798996732</v>
      </c>
    </row>
    <row r="17" spans="1:8" ht="14.25" x14ac:dyDescent="0.2">
      <c r="A17" s="32">
        <v>16</v>
      </c>
      <c r="B17" s="33">
        <v>29</v>
      </c>
      <c r="C17" s="32">
        <v>217721</v>
      </c>
      <c r="D17" s="32">
        <v>2527983.40234017</v>
      </c>
      <c r="E17" s="32">
        <v>2286009.78218889</v>
      </c>
      <c r="F17" s="32">
        <v>241973.620151282</v>
      </c>
      <c r="G17" s="32">
        <v>2286009.78218889</v>
      </c>
      <c r="H17" s="32">
        <v>9.5718041474198601E-2</v>
      </c>
    </row>
    <row r="18" spans="1:8" ht="14.25" x14ac:dyDescent="0.2">
      <c r="A18" s="32">
        <v>17</v>
      </c>
      <c r="B18" s="33">
        <v>31</v>
      </c>
      <c r="C18" s="32">
        <v>33468.135000000002</v>
      </c>
      <c r="D18" s="32">
        <v>281009.17648754298</v>
      </c>
      <c r="E18" s="32">
        <v>228221.408230892</v>
      </c>
      <c r="F18" s="32">
        <v>52787.768256650801</v>
      </c>
      <c r="G18" s="32">
        <v>228221.408230892</v>
      </c>
      <c r="H18" s="32">
        <v>0.187850691982619</v>
      </c>
    </row>
    <row r="19" spans="1:8" ht="14.25" x14ac:dyDescent="0.2">
      <c r="A19" s="32">
        <v>18</v>
      </c>
      <c r="B19" s="33">
        <v>32</v>
      </c>
      <c r="C19" s="32">
        <v>14512.198</v>
      </c>
      <c r="D19" s="32">
        <v>227005.172974888</v>
      </c>
      <c r="E19" s="32">
        <v>209602.74794826101</v>
      </c>
      <c r="F19" s="32">
        <v>17402.425026627501</v>
      </c>
      <c r="G19" s="32">
        <v>209602.74794826101</v>
      </c>
      <c r="H19" s="32">
        <v>7.6660918333136902E-2</v>
      </c>
    </row>
    <row r="20" spans="1:8" ht="14.25" x14ac:dyDescent="0.2">
      <c r="A20" s="32">
        <v>19</v>
      </c>
      <c r="B20" s="33">
        <v>33</v>
      </c>
      <c r="C20" s="32">
        <v>45582.813999999998</v>
      </c>
      <c r="D20" s="32">
        <v>542744.82099872199</v>
      </c>
      <c r="E20" s="32">
        <v>429302.06911363499</v>
      </c>
      <c r="F20" s="32">
        <v>113442.751885087</v>
      </c>
      <c r="G20" s="32">
        <v>429302.06911363499</v>
      </c>
      <c r="H20" s="32">
        <v>0.20901673769330001</v>
      </c>
    </row>
    <row r="21" spans="1:8" ht="14.25" x14ac:dyDescent="0.2">
      <c r="A21" s="32">
        <v>20</v>
      </c>
      <c r="B21" s="33">
        <v>34</v>
      </c>
      <c r="C21" s="32">
        <v>46495.142</v>
      </c>
      <c r="D21" s="32">
        <v>241322.780942485</v>
      </c>
      <c r="E21" s="32">
        <v>162240.70157905901</v>
      </c>
      <c r="F21" s="32">
        <v>79082.079363426194</v>
      </c>
      <c r="G21" s="32">
        <v>162240.70157905901</v>
      </c>
      <c r="H21" s="32">
        <v>0.32770250307315102</v>
      </c>
    </row>
    <row r="22" spans="1:8" ht="14.25" x14ac:dyDescent="0.2">
      <c r="A22" s="32">
        <v>21</v>
      </c>
      <c r="B22" s="33">
        <v>35</v>
      </c>
      <c r="C22" s="32">
        <v>33790.180999999997</v>
      </c>
      <c r="D22" s="32">
        <v>746268.74946991203</v>
      </c>
      <c r="E22" s="32">
        <v>697513.41211327398</v>
      </c>
      <c r="F22" s="32">
        <v>48755.337356637203</v>
      </c>
      <c r="G22" s="32">
        <v>697513.41211327398</v>
      </c>
      <c r="H22" s="32">
        <v>6.5332143937782403E-2</v>
      </c>
    </row>
    <row r="23" spans="1:8" ht="14.25" x14ac:dyDescent="0.2">
      <c r="A23" s="32">
        <v>22</v>
      </c>
      <c r="B23" s="33">
        <v>36</v>
      </c>
      <c r="C23" s="32">
        <v>103272.838</v>
      </c>
      <c r="D23" s="32">
        <v>476976.382440708</v>
      </c>
      <c r="E23" s="32">
        <v>409800.490534237</v>
      </c>
      <c r="F23" s="32">
        <v>67175.891906470497</v>
      </c>
      <c r="G23" s="32">
        <v>409800.490534237</v>
      </c>
      <c r="H23" s="32">
        <v>0.140836935285409</v>
      </c>
    </row>
    <row r="24" spans="1:8" ht="14.25" x14ac:dyDescent="0.2">
      <c r="A24" s="32">
        <v>23</v>
      </c>
      <c r="B24" s="33">
        <v>37</v>
      </c>
      <c r="C24" s="32">
        <v>108763.155</v>
      </c>
      <c r="D24" s="32">
        <v>1022694.8177708</v>
      </c>
      <c r="E24" s="32">
        <v>906496.70491205505</v>
      </c>
      <c r="F24" s="32">
        <v>116198.112858742</v>
      </c>
      <c r="G24" s="32">
        <v>906496.70491205505</v>
      </c>
      <c r="H24" s="32">
        <v>0.113619538145331</v>
      </c>
    </row>
    <row r="25" spans="1:8" ht="14.25" x14ac:dyDescent="0.2">
      <c r="A25" s="32">
        <v>24</v>
      </c>
      <c r="B25" s="33">
        <v>38</v>
      </c>
      <c r="C25" s="32">
        <v>140052.76999999999</v>
      </c>
      <c r="D25" s="32">
        <v>631734.66568761098</v>
      </c>
      <c r="E25" s="32">
        <v>602922.19180885004</v>
      </c>
      <c r="F25" s="32">
        <v>28812.473878761099</v>
      </c>
      <c r="G25" s="32">
        <v>602922.19180885004</v>
      </c>
      <c r="H25" s="32">
        <v>4.5608505348365198E-2</v>
      </c>
    </row>
    <row r="26" spans="1:8" ht="14.25" x14ac:dyDescent="0.2">
      <c r="A26" s="32">
        <v>25</v>
      </c>
      <c r="B26" s="33">
        <v>39</v>
      </c>
      <c r="C26" s="32">
        <v>95104.489000000001</v>
      </c>
      <c r="D26" s="32">
        <v>128740.94494349101</v>
      </c>
      <c r="E26" s="32">
        <v>97492.260320519301</v>
      </c>
      <c r="F26" s="32">
        <v>31248.684622972101</v>
      </c>
      <c r="G26" s="32">
        <v>97492.260320519301</v>
      </c>
      <c r="H26" s="32">
        <v>0.24272530108186</v>
      </c>
    </row>
    <row r="27" spans="1:8" ht="14.25" x14ac:dyDescent="0.2">
      <c r="A27" s="32">
        <v>26</v>
      </c>
      <c r="B27" s="33">
        <v>42</v>
      </c>
      <c r="C27" s="32">
        <v>7016.2730000000001</v>
      </c>
      <c r="D27" s="32">
        <v>134363.47719999999</v>
      </c>
      <c r="E27" s="32">
        <v>114155.2064</v>
      </c>
      <c r="F27" s="32">
        <v>20208.270799999998</v>
      </c>
      <c r="G27" s="32">
        <v>114155.2064</v>
      </c>
      <c r="H27" s="32">
        <v>0.15040002849822001</v>
      </c>
    </row>
    <row r="28" spans="1:8" ht="14.25" x14ac:dyDescent="0.2">
      <c r="A28" s="32">
        <v>27</v>
      </c>
      <c r="B28" s="33">
        <v>75</v>
      </c>
      <c r="C28" s="32">
        <v>357</v>
      </c>
      <c r="D28" s="32">
        <v>213639.31623931599</v>
      </c>
      <c r="E28" s="32">
        <v>202348.478632479</v>
      </c>
      <c r="F28" s="32">
        <v>11290.8376068376</v>
      </c>
      <c r="G28" s="32">
        <v>202348.478632479</v>
      </c>
      <c r="H28" s="32">
        <v>5.2849998799798403E-2</v>
      </c>
    </row>
    <row r="29" spans="1:8" ht="14.25" x14ac:dyDescent="0.2">
      <c r="A29" s="32">
        <v>28</v>
      </c>
      <c r="B29" s="33">
        <v>76</v>
      </c>
      <c r="C29" s="32">
        <v>3058</v>
      </c>
      <c r="D29" s="32">
        <v>514085.63134102599</v>
      </c>
      <c r="E29" s="32">
        <v>480072.75564102601</v>
      </c>
      <c r="F29" s="32">
        <v>34012.875699999997</v>
      </c>
      <c r="G29" s="32">
        <v>480072.75564102601</v>
      </c>
      <c r="H29" s="32">
        <v>6.6161887488034296E-2</v>
      </c>
    </row>
    <row r="30" spans="1:8" ht="14.25" x14ac:dyDescent="0.2">
      <c r="A30" s="32">
        <v>29</v>
      </c>
      <c r="B30" s="33">
        <v>99</v>
      </c>
      <c r="C30" s="32">
        <v>35</v>
      </c>
      <c r="D30" s="32">
        <v>39364.808259587</v>
      </c>
      <c r="E30" s="32">
        <v>35397.459012177598</v>
      </c>
      <c r="F30" s="32">
        <v>3967.3492474094201</v>
      </c>
      <c r="G30" s="32">
        <v>35397.459012177598</v>
      </c>
      <c r="H30" s="32">
        <v>0.10078416288089501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2014-07-04T04:43:15Z</dcterms:modified>
</cp:coreProperties>
</file>