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<sst xmlns="http://schemas.openxmlformats.org/spreadsheetml/2006/main" count="116" uniqueCount="73">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</sst>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9" t="s">
        <v>5</v>
      </c>
      <c r="B3" s="39"/>
      <c r="C3" s="39"/>
      <c r="D3" s="39"/>
      <c r="E3" s="15">
        <f>RA!D7</f>
        <v>19901011.843499999</v>
      </c>
      <c r="F3" s="25">
        <f>RA!I7</f>
        <v>2018445.6591</v>
      </c>
      <c r="G3" s="16">
        <f>E3-F3</f>
        <v>17882566.1844</v>
      </c>
      <c r="H3" s="27">
        <f>RA!J7</f>
        <v>10.1424273045657</v>
      </c>
      <c r="I3" s="20">
        <f>SUM(I4:I40)</f>
        <v>19901016.646054242</v>
      </c>
      <c r="J3" s="21">
        <f>SUM(J4:J40)</f>
        <v>17882566.323844619</v>
      </c>
      <c r="K3" s="22">
        <f>E3-I3</f>
        <v>-4.8025542423129082</v>
      </c>
      <c r="L3" s="22">
        <f>G3-J3</f>
        <v>-0.13944461941719055</v>
      </c>
    </row>
    <row r="4" spans="1:12" x14ac:dyDescent="0.15">
      <c r="A4" s="40">
        <f>RA!A8</f>
        <v>41826</v>
      </c>
      <c r="B4" s="12">
        <v>12</v>
      </c>
      <c r="C4" s="37" t="s">
        <v>6</v>
      </c>
      <c r="D4" s="37"/>
      <c r="E4" s="15">
        <f>VLOOKUP(C4,RA!B8:D39,3,0)</f>
        <v>801760.33829999994</v>
      </c>
      <c r="F4" s="25">
        <f>VLOOKUP(C4,RA!B8:I43,8,0)</f>
        <v>165880.7597</v>
      </c>
      <c r="G4" s="16">
        <f t="shared" ref="G4:G40" si="0">E4-F4</f>
        <v>635879.57859999989</v>
      </c>
      <c r="H4" s="27">
        <f>RA!J8</f>
        <v>20.6895691612437</v>
      </c>
      <c r="I4" s="20">
        <f>VLOOKUP(B4,RMS!B:D,3,FALSE)</f>
        <v>801760.95105726505</v>
      </c>
      <c r="J4" s="21">
        <f>VLOOKUP(B4,RMS!B:E,4,FALSE)</f>
        <v>635879.58869829099</v>
      </c>
      <c r="K4" s="22">
        <f t="shared" ref="K4:K40" si="1">E4-I4</f>
        <v>-0.61275726510211825</v>
      </c>
      <c r="L4" s="22">
        <f t="shared" ref="L4:L40" si="2">G4-J4</f>
        <v>-1.0098291095346212E-2</v>
      </c>
    </row>
    <row r="5" spans="1:12" x14ac:dyDescent="0.15">
      <c r="A5" s="40"/>
      <c r="B5" s="12">
        <v>13</v>
      </c>
      <c r="C5" s="37" t="s">
        <v>7</v>
      </c>
      <c r="D5" s="37"/>
      <c r="E5" s="15">
        <f>VLOOKUP(C5,RA!B8:D40,3,0)</f>
        <v>153302.71919999999</v>
      </c>
      <c r="F5" s="25">
        <f>VLOOKUP(C5,RA!B9:I44,8,0)</f>
        <v>33366.854500000001</v>
      </c>
      <c r="G5" s="16">
        <f t="shared" si="0"/>
        <v>119935.86469999999</v>
      </c>
      <c r="H5" s="27">
        <f>RA!J9</f>
        <v>21.765337675758602</v>
      </c>
      <c r="I5" s="20">
        <f>VLOOKUP(B5,RMS!B:D,3,FALSE)</f>
        <v>153302.74646677301</v>
      </c>
      <c r="J5" s="21">
        <f>VLOOKUP(B5,RMS!B:E,4,FALSE)</f>
        <v>119935.84148775401</v>
      </c>
      <c r="K5" s="22">
        <f t="shared" si="1"/>
        <v>-2.7266773016890511E-2</v>
      </c>
      <c r="L5" s="22">
        <f t="shared" si="2"/>
        <v>2.3212245985632762E-2</v>
      </c>
    </row>
    <row r="6" spans="1:12" x14ac:dyDescent="0.15">
      <c r="A6" s="40"/>
      <c r="B6" s="12">
        <v>14</v>
      </c>
      <c r="C6" s="37" t="s">
        <v>8</v>
      </c>
      <c r="D6" s="37"/>
      <c r="E6" s="15">
        <f>VLOOKUP(C6,RA!B10:D41,3,0)</f>
        <v>242418.51740000001</v>
      </c>
      <c r="F6" s="25">
        <f>VLOOKUP(C6,RA!B10:I45,8,0)</f>
        <v>62058.8652</v>
      </c>
      <c r="G6" s="16">
        <f t="shared" si="0"/>
        <v>180359.65220000001</v>
      </c>
      <c r="H6" s="27">
        <f>RA!J10</f>
        <v>25.599886454878501</v>
      </c>
      <c r="I6" s="20">
        <f>VLOOKUP(B6,RMS!B:D,3,FALSE)</f>
        <v>242421.00745384599</v>
      </c>
      <c r="J6" s="21">
        <f>VLOOKUP(B6,RMS!B:E,4,FALSE)</f>
        <v>180359.65306239299</v>
      </c>
      <c r="K6" s="22">
        <f t="shared" si="1"/>
        <v>-2.490053845976945</v>
      </c>
      <c r="L6" s="22">
        <f t="shared" si="2"/>
        <v>-8.6239297525025904E-4</v>
      </c>
    </row>
    <row r="7" spans="1:12" x14ac:dyDescent="0.15">
      <c r="A7" s="40"/>
      <c r="B7" s="12">
        <v>15</v>
      </c>
      <c r="C7" s="37" t="s">
        <v>9</v>
      </c>
      <c r="D7" s="37"/>
      <c r="E7" s="15">
        <f>VLOOKUP(C7,RA!B10:D42,3,0)</f>
        <v>83852.060200000007</v>
      </c>
      <c r="F7" s="25">
        <f>VLOOKUP(C7,RA!B11:I46,8,0)</f>
        <v>15759.4249</v>
      </c>
      <c r="G7" s="16">
        <f t="shared" si="0"/>
        <v>68092.635300000009</v>
      </c>
      <c r="H7" s="27">
        <f>RA!J11</f>
        <v>18.794320452486598</v>
      </c>
      <c r="I7" s="20">
        <f>VLOOKUP(B7,RMS!B:D,3,FALSE)</f>
        <v>83852.108241880298</v>
      </c>
      <c r="J7" s="21">
        <f>VLOOKUP(B7,RMS!B:E,4,FALSE)</f>
        <v>68092.635658974395</v>
      </c>
      <c r="K7" s="22">
        <f t="shared" si="1"/>
        <v>-4.804188029083889E-2</v>
      </c>
      <c r="L7" s="22">
        <f t="shared" si="2"/>
        <v>-3.5897438647225499E-4</v>
      </c>
    </row>
    <row r="8" spans="1:12" x14ac:dyDescent="0.15">
      <c r="A8" s="40"/>
      <c r="B8" s="12">
        <v>16</v>
      </c>
      <c r="C8" s="37" t="s">
        <v>10</v>
      </c>
      <c r="D8" s="37"/>
      <c r="E8" s="15">
        <f>VLOOKUP(C8,RA!B12:D43,3,0)</f>
        <v>219844.5129</v>
      </c>
      <c r="F8" s="25">
        <f>VLOOKUP(C8,RA!B12:I47,8,0)</f>
        <v>42852.174400000004</v>
      </c>
      <c r="G8" s="16">
        <f t="shared" si="0"/>
        <v>176992.33850000001</v>
      </c>
      <c r="H8" s="27">
        <f>RA!J12</f>
        <v>19.492037274313098</v>
      </c>
      <c r="I8" s="20">
        <f>VLOOKUP(B8,RMS!B:D,3,FALSE)</f>
        <v>219844.52924957301</v>
      </c>
      <c r="J8" s="21">
        <f>VLOOKUP(B8,RMS!B:E,4,FALSE)</f>
        <v>176992.33665128201</v>
      </c>
      <c r="K8" s="22">
        <f t="shared" si="1"/>
        <v>-1.6349573008483276E-2</v>
      </c>
      <c r="L8" s="22">
        <f t="shared" si="2"/>
        <v>1.8487180059310049E-3</v>
      </c>
    </row>
    <row r="9" spans="1:12" x14ac:dyDescent="0.15">
      <c r="A9" s="40"/>
      <c r="B9" s="12">
        <v>17</v>
      </c>
      <c r="C9" s="37" t="s">
        <v>11</v>
      </c>
      <c r="D9" s="37"/>
      <c r="E9" s="15">
        <f>VLOOKUP(C9,RA!B12:D44,3,0)</f>
        <v>384507.83730000001</v>
      </c>
      <c r="F9" s="25">
        <f>VLOOKUP(C9,RA!B13:I48,8,0)</f>
        <v>98951.127900000007</v>
      </c>
      <c r="G9" s="16">
        <f t="shared" si="0"/>
        <v>285556.70939999999</v>
      </c>
      <c r="H9" s="27">
        <f>RA!J13</f>
        <v>25.734489209590901</v>
      </c>
      <c r="I9" s="20">
        <f>VLOOKUP(B9,RMS!B:D,3,FALSE)</f>
        <v>384508.02825812</v>
      </c>
      <c r="J9" s="21">
        <f>VLOOKUP(B9,RMS!B:E,4,FALSE)</f>
        <v>285556.70888461499</v>
      </c>
      <c r="K9" s="22">
        <f t="shared" si="1"/>
        <v>-0.19095811998704448</v>
      </c>
      <c r="L9" s="22">
        <f t="shared" si="2"/>
        <v>5.1538500702008605E-4</v>
      </c>
    </row>
    <row r="10" spans="1:12" x14ac:dyDescent="0.15">
      <c r="A10" s="40"/>
      <c r="B10" s="12">
        <v>18</v>
      </c>
      <c r="C10" s="37" t="s">
        <v>12</v>
      </c>
      <c r="D10" s="37"/>
      <c r="E10" s="15">
        <f>VLOOKUP(C10,RA!B14:D45,3,0)</f>
        <v>210888.00459999999</v>
      </c>
      <c r="F10" s="25">
        <f>VLOOKUP(C10,RA!B14:I49,8,0)</f>
        <v>24944.2274</v>
      </c>
      <c r="G10" s="16">
        <f t="shared" si="0"/>
        <v>185943.77719999998</v>
      </c>
      <c r="H10" s="27">
        <f>RA!J14</f>
        <v>11.828186931406</v>
      </c>
      <c r="I10" s="20">
        <f>VLOOKUP(B10,RMS!B:D,3,FALSE)</f>
        <v>210888.02946495701</v>
      </c>
      <c r="J10" s="21">
        <f>VLOOKUP(B10,RMS!B:E,4,FALSE)</f>
        <v>185943.772809402</v>
      </c>
      <c r="K10" s="22">
        <f t="shared" si="1"/>
        <v>-2.4864957027602941E-2</v>
      </c>
      <c r="L10" s="22">
        <f t="shared" si="2"/>
        <v>4.3905979837290943E-3</v>
      </c>
    </row>
    <row r="11" spans="1:12" x14ac:dyDescent="0.15">
      <c r="A11" s="40"/>
      <c r="B11" s="12">
        <v>19</v>
      </c>
      <c r="C11" s="37" t="s">
        <v>13</v>
      </c>
      <c r="D11" s="37"/>
      <c r="E11" s="15">
        <f>VLOOKUP(C11,RA!B14:D46,3,0)</f>
        <v>188236.93979999999</v>
      </c>
      <c r="F11" s="25">
        <f>VLOOKUP(C11,RA!B15:I50,8,0)</f>
        <v>21041.1427</v>
      </c>
      <c r="G11" s="16">
        <f t="shared" si="0"/>
        <v>167195.7971</v>
      </c>
      <c r="H11" s="27">
        <f>RA!J15</f>
        <v>11.178009333532501</v>
      </c>
      <c r="I11" s="20">
        <f>VLOOKUP(B11,RMS!B:D,3,FALSE)</f>
        <v>188237.038158974</v>
      </c>
      <c r="J11" s="21">
        <f>VLOOKUP(B11,RMS!B:E,4,FALSE)</f>
        <v>167195.79684700901</v>
      </c>
      <c r="K11" s="22">
        <f t="shared" si="1"/>
        <v>-9.8358974006259814E-2</v>
      </c>
      <c r="L11" s="22">
        <f t="shared" si="2"/>
        <v>2.5299098342657089E-4</v>
      </c>
    </row>
    <row r="12" spans="1:12" x14ac:dyDescent="0.15">
      <c r="A12" s="40"/>
      <c r="B12" s="12">
        <v>21</v>
      </c>
      <c r="C12" s="37" t="s">
        <v>14</v>
      </c>
      <c r="D12" s="37"/>
      <c r="E12" s="15">
        <f>VLOOKUP(C12,RA!B16:D47,3,0)</f>
        <v>1161189.2882999999</v>
      </c>
      <c r="F12" s="25">
        <f>VLOOKUP(C12,RA!B16:I51,8,0)</f>
        <v>29157.401600000001</v>
      </c>
      <c r="G12" s="16">
        <f t="shared" si="0"/>
        <v>1132031.8866999999</v>
      </c>
      <c r="H12" s="27">
        <f>RA!J16</f>
        <v>2.51099470980196</v>
      </c>
      <c r="I12" s="20">
        <f>VLOOKUP(B12,RMS!B:D,3,FALSE)</f>
        <v>1161189.1547000001</v>
      </c>
      <c r="J12" s="21">
        <f>VLOOKUP(B12,RMS!B:E,4,FALSE)</f>
        <v>1132031.8866999999</v>
      </c>
      <c r="K12" s="22">
        <f t="shared" si="1"/>
        <v>0.13359999982640147</v>
      </c>
      <c r="L12" s="22">
        <f t="shared" si="2"/>
        <v>0</v>
      </c>
    </row>
    <row r="13" spans="1:12" x14ac:dyDescent="0.15">
      <c r="A13" s="40"/>
      <c r="B13" s="12">
        <v>22</v>
      </c>
      <c r="C13" s="37" t="s">
        <v>15</v>
      </c>
      <c r="D13" s="37"/>
      <c r="E13" s="15">
        <f>VLOOKUP(C13,RA!B16:D48,3,0)</f>
        <v>457662.14490000001</v>
      </c>
      <c r="F13" s="25">
        <f>VLOOKUP(C13,RA!B17:I52,8,0)</f>
        <v>62148.233399999997</v>
      </c>
      <c r="G13" s="16">
        <f t="shared" si="0"/>
        <v>395513.91150000005</v>
      </c>
      <c r="H13" s="27">
        <f>RA!J17</f>
        <v>13.579500531681401</v>
      </c>
      <c r="I13" s="20">
        <f>VLOOKUP(B13,RMS!B:D,3,FALSE)</f>
        <v>457662.20071623899</v>
      </c>
      <c r="J13" s="21">
        <f>VLOOKUP(B13,RMS!B:E,4,FALSE)</f>
        <v>395513.91205213702</v>
      </c>
      <c r="K13" s="22">
        <f t="shared" si="1"/>
        <v>-5.5816238978877664E-2</v>
      </c>
      <c r="L13" s="22">
        <f t="shared" si="2"/>
        <v>-5.5213697487488389E-4</v>
      </c>
    </row>
    <row r="14" spans="1:12" x14ac:dyDescent="0.15">
      <c r="A14" s="40"/>
      <c r="B14" s="12">
        <v>23</v>
      </c>
      <c r="C14" s="37" t="s">
        <v>16</v>
      </c>
      <c r="D14" s="37"/>
      <c r="E14" s="15">
        <f>VLOOKUP(C14,RA!B18:D49,3,0)</f>
        <v>2350928.4426000002</v>
      </c>
      <c r="F14" s="25">
        <f>VLOOKUP(C14,RA!B18:I53,8,0)</f>
        <v>349781.01419999998</v>
      </c>
      <c r="G14" s="16">
        <f t="shared" si="0"/>
        <v>2001147.4284000001</v>
      </c>
      <c r="H14" s="27">
        <f>RA!J18</f>
        <v>14.878420281187299</v>
      </c>
      <c r="I14" s="20">
        <f>VLOOKUP(B14,RMS!B:D,3,FALSE)</f>
        <v>2350928.98102393</v>
      </c>
      <c r="J14" s="21">
        <f>VLOOKUP(B14,RMS!B:E,4,FALSE)</f>
        <v>2001147.4356641001</v>
      </c>
      <c r="K14" s="22">
        <f t="shared" si="1"/>
        <v>-0.53842392982915044</v>
      </c>
      <c r="L14" s="22">
        <f t="shared" si="2"/>
        <v>-7.2641000151634216E-3</v>
      </c>
    </row>
    <row r="15" spans="1:12" x14ac:dyDescent="0.15">
      <c r="A15" s="40"/>
      <c r="B15" s="12">
        <v>24</v>
      </c>
      <c r="C15" s="37" t="s">
        <v>17</v>
      </c>
      <c r="D15" s="37"/>
      <c r="E15" s="15">
        <f>VLOOKUP(C15,RA!B18:D50,3,0)</f>
        <v>567734.8689</v>
      </c>
      <c r="F15" s="25">
        <f>VLOOKUP(C15,RA!B19:I54,8,0)</f>
        <v>55413.199000000001</v>
      </c>
      <c r="G15" s="16">
        <f t="shared" si="0"/>
        <v>512321.66989999998</v>
      </c>
      <c r="H15" s="27">
        <f>RA!J19</f>
        <v>9.76040085530847</v>
      </c>
      <c r="I15" s="20">
        <f>VLOOKUP(B15,RMS!B:D,3,FALSE)</f>
        <v>567734.90048717905</v>
      </c>
      <c r="J15" s="21">
        <f>VLOOKUP(B15,RMS!B:E,4,FALSE)</f>
        <v>512321.67043675203</v>
      </c>
      <c r="K15" s="22">
        <f t="shared" si="1"/>
        <v>-3.1587179051712155E-2</v>
      </c>
      <c r="L15" s="22">
        <f t="shared" si="2"/>
        <v>-5.3675204981118441E-4</v>
      </c>
    </row>
    <row r="16" spans="1:12" x14ac:dyDescent="0.15">
      <c r="A16" s="40"/>
      <c r="B16" s="12">
        <v>25</v>
      </c>
      <c r="C16" s="37" t="s">
        <v>18</v>
      </c>
      <c r="D16" s="37"/>
      <c r="E16" s="15">
        <f>VLOOKUP(C16,RA!B20:D51,3,0)</f>
        <v>1106662.3511999999</v>
      </c>
      <c r="F16" s="25">
        <f>VLOOKUP(C16,RA!B20:I55,8,0)</f>
        <v>83272.232399999994</v>
      </c>
      <c r="G16" s="16">
        <f t="shared" si="0"/>
        <v>1023390.1187999999</v>
      </c>
      <c r="H16" s="27">
        <f>RA!J20</f>
        <v>7.5246286556784403</v>
      </c>
      <c r="I16" s="20">
        <f>VLOOKUP(B16,RMS!B:D,3,FALSE)</f>
        <v>1106662.2847</v>
      </c>
      <c r="J16" s="21">
        <f>VLOOKUP(B16,RMS!B:E,4,FALSE)</f>
        <v>1023390.1188000001</v>
      </c>
      <c r="K16" s="22">
        <f t="shared" si="1"/>
        <v>6.6499999957159162E-2</v>
      </c>
      <c r="L16" s="22">
        <f t="shared" si="2"/>
        <v>0</v>
      </c>
    </row>
    <row r="17" spans="1:12" x14ac:dyDescent="0.15">
      <c r="A17" s="40"/>
      <c r="B17" s="12">
        <v>26</v>
      </c>
      <c r="C17" s="37" t="s">
        <v>19</v>
      </c>
      <c r="D17" s="37"/>
      <c r="E17" s="15">
        <f>VLOOKUP(C17,RA!B20:D52,3,0)</f>
        <v>429023.98619999998</v>
      </c>
      <c r="F17" s="25">
        <f>VLOOKUP(C17,RA!B21:I56,8,0)</f>
        <v>49196.820800000001</v>
      </c>
      <c r="G17" s="16">
        <f t="shared" si="0"/>
        <v>379827.1654</v>
      </c>
      <c r="H17" s="27">
        <f>RA!J21</f>
        <v>11.4671492463048</v>
      </c>
      <c r="I17" s="20">
        <f>VLOOKUP(B17,RMS!B:D,3,FALSE)</f>
        <v>429023.78821507498</v>
      </c>
      <c r="J17" s="21">
        <f>VLOOKUP(B17,RMS!B:E,4,FALSE)</f>
        <v>379827.16533630597</v>
      </c>
      <c r="K17" s="22">
        <f t="shared" si="1"/>
        <v>0.19798492500558496</v>
      </c>
      <c r="L17" s="22">
        <f t="shared" si="2"/>
        <v>6.3694023992866278E-5</v>
      </c>
    </row>
    <row r="18" spans="1:12" x14ac:dyDescent="0.15">
      <c r="A18" s="40"/>
      <c r="B18" s="12">
        <v>27</v>
      </c>
      <c r="C18" s="37" t="s">
        <v>20</v>
      </c>
      <c r="D18" s="37"/>
      <c r="E18" s="15">
        <f>VLOOKUP(C18,RA!B22:D53,3,0)</f>
        <v>1494642.1538</v>
      </c>
      <c r="F18" s="25">
        <f>VLOOKUP(C18,RA!B22:I57,8,0)</f>
        <v>207962.8222</v>
      </c>
      <c r="G18" s="16">
        <f t="shared" si="0"/>
        <v>1286679.3315999999</v>
      </c>
      <c r="H18" s="27">
        <f>RA!J22</f>
        <v>13.9138871248394</v>
      </c>
      <c r="I18" s="20">
        <f>VLOOKUP(B18,RMS!B:D,3,FALSE)</f>
        <v>1494642.38786667</v>
      </c>
      <c r="J18" s="21">
        <f>VLOOKUP(B18,RMS!B:E,4,FALSE)</f>
        <v>1286679.3285000001</v>
      </c>
      <c r="K18" s="22">
        <f t="shared" si="1"/>
        <v>-0.23406667006202042</v>
      </c>
      <c r="L18" s="22">
        <f t="shared" si="2"/>
        <v>3.0999998562037945E-3</v>
      </c>
    </row>
    <row r="19" spans="1:12" x14ac:dyDescent="0.15">
      <c r="A19" s="40"/>
      <c r="B19" s="12">
        <v>29</v>
      </c>
      <c r="C19" s="37" t="s">
        <v>21</v>
      </c>
      <c r="D19" s="37"/>
      <c r="E19" s="15">
        <f>VLOOKUP(C19,RA!B22:D54,3,0)</f>
        <v>3702656.4484000001</v>
      </c>
      <c r="F19" s="25">
        <f>VLOOKUP(C19,RA!B23:I58,8,0)</f>
        <v>-59109.108899999999</v>
      </c>
      <c r="G19" s="16">
        <f t="shared" si="0"/>
        <v>3761765.5573</v>
      </c>
      <c r="H19" s="27">
        <f>RA!J23</f>
        <v>-1.5963973359057499</v>
      </c>
      <c r="I19" s="20">
        <f>VLOOKUP(B19,RMS!B:D,3,FALSE)</f>
        <v>3702657.53419573</v>
      </c>
      <c r="J19" s="21">
        <f>VLOOKUP(B19,RMS!B:E,4,FALSE)</f>
        <v>3761765.6039461498</v>
      </c>
      <c r="K19" s="22">
        <f t="shared" si="1"/>
        <v>-1.0857957298867404</v>
      </c>
      <c r="L19" s="22">
        <f t="shared" si="2"/>
        <v>-4.6646149829030037E-2</v>
      </c>
    </row>
    <row r="20" spans="1:12" x14ac:dyDescent="0.15">
      <c r="A20" s="40"/>
      <c r="B20" s="12">
        <v>31</v>
      </c>
      <c r="C20" s="37" t="s">
        <v>22</v>
      </c>
      <c r="D20" s="37"/>
      <c r="E20" s="15">
        <f>VLOOKUP(C20,RA!B24:D55,3,0)</f>
        <v>335207.64429999999</v>
      </c>
      <c r="F20" s="25">
        <f>VLOOKUP(C20,RA!B24:I59,8,0)</f>
        <v>61613.824800000002</v>
      </c>
      <c r="G20" s="16">
        <f t="shared" si="0"/>
        <v>273593.81949999998</v>
      </c>
      <c r="H20" s="27">
        <f>RA!J24</f>
        <v>18.380793471660098</v>
      </c>
      <c r="I20" s="20">
        <f>VLOOKUP(B20,RMS!B:D,3,FALSE)</f>
        <v>335207.63418550801</v>
      </c>
      <c r="J20" s="21">
        <f>VLOOKUP(B20,RMS!B:E,4,FALSE)</f>
        <v>273593.82324838301</v>
      </c>
      <c r="K20" s="22">
        <f t="shared" si="1"/>
        <v>1.0114491975400597E-2</v>
      </c>
      <c r="L20" s="22">
        <f t="shared" si="2"/>
        <v>-3.748383023776114E-3</v>
      </c>
    </row>
    <row r="21" spans="1:12" x14ac:dyDescent="0.15">
      <c r="A21" s="40"/>
      <c r="B21" s="12">
        <v>32</v>
      </c>
      <c r="C21" s="37" t="s">
        <v>23</v>
      </c>
      <c r="D21" s="37"/>
      <c r="E21" s="15">
        <f>VLOOKUP(C21,RA!B24:D56,3,0)</f>
        <v>285553.07760000002</v>
      </c>
      <c r="F21" s="25">
        <f>VLOOKUP(C21,RA!B25:I60,8,0)</f>
        <v>23400.967400000001</v>
      </c>
      <c r="G21" s="16">
        <f t="shared" si="0"/>
        <v>262152.1102</v>
      </c>
      <c r="H21" s="27">
        <f>RA!J25</f>
        <v>8.1949624205345994</v>
      </c>
      <c r="I21" s="20">
        <f>VLOOKUP(B21,RMS!B:D,3,FALSE)</f>
        <v>285553.08742423402</v>
      </c>
      <c r="J21" s="21">
        <f>VLOOKUP(B21,RMS!B:E,4,FALSE)</f>
        <v>262152.11437158001</v>
      </c>
      <c r="K21" s="22">
        <f t="shared" si="1"/>
        <v>-9.8242340027354658E-3</v>
      </c>
      <c r="L21" s="22">
        <f t="shared" si="2"/>
        <v>-4.1715800180099905E-3</v>
      </c>
    </row>
    <row r="22" spans="1:12" x14ac:dyDescent="0.15">
      <c r="A22" s="40"/>
      <c r="B22" s="12">
        <v>33</v>
      </c>
      <c r="C22" s="37" t="s">
        <v>24</v>
      </c>
      <c r="D22" s="37"/>
      <c r="E22" s="15">
        <f>VLOOKUP(C22,RA!B26:D57,3,0)</f>
        <v>637225.8443</v>
      </c>
      <c r="F22" s="25">
        <f>VLOOKUP(C22,RA!B26:I61,8,0)</f>
        <v>141198.51300000001</v>
      </c>
      <c r="G22" s="16">
        <f t="shared" si="0"/>
        <v>496027.33129999996</v>
      </c>
      <c r="H22" s="27">
        <f>RA!J26</f>
        <v>22.1583154956793</v>
      </c>
      <c r="I22" s="20">
        <f>VLOOKUP(B22,RMS!B:D,3,FALSE)</f>
        <v>637225.74151798699</v>
      </c>
      <c r="J22" s="21">
        <f>VLOOKUP(B22,RMS!B:E,4,FALSE)</f>
        <v>496027.37260289001</v>
      </c>
      <c r="K22" s="22">
        <f t="shared" si="1"/>
        <v>0.10278201301116496</v>
      </c>
      <c r="L22" s="22">
        <f t="shared" si="2"/>
        <v>-4.1302890051156282E-2</v>
      </c>
    </row>
    <row r="23" spans="1:12" x14ac:dyDescent="0.15">
      <c r="A23" s="40"/>
      <c r="B23" s="12">
        <v>34</v>
      </c>
      <c r="C23" s="37" t="s">
        <v>25</v>
      </c>
      <c r="D23" s="37"/>
      <c r="E23" s="15">
        <f>VLOOKUP(C23,RA!B26:D58,3,0)</f>
        <v>314148.8996</v>
      </c>
      <c r="F23" s="25">
        <f>VLOOKUP(C23,RA!B27:I62,8,0)</f>
        <v>101284.01790000001</v>
      </c>
      <c r="G23" s="16">
        <f t="shared" si="0"/>
        <v>212864.8817</v>
      </c>
      <c r="H23" s="27">
        <f>RA!J27</f>
        <v>32.2407680017225</v>
      </c>
      <c r="I23" s="20">
        <f>VLOOKUP(B23,RMS!B:D,3,FALSE)</f>
        <v>314148.85611906799</v>
      </c>
      <c r="J23" s="21">
        <f>VLOOKUP(B23,RMS!B:E,4,FALSE)</f>
        <v>212864.892739364</v>
      </c>
      <c r="K23" s="22">
        <f t="shared" si="1"/>
        <v>4.3480932014063001E-2</v>
      </c>
      <c r="L23" s="22">
        <f t="shared" si="2"/>
        <v>-1.1039364006137475E-2</v>
      </c>
    </row>
    <row r="24" spans="1:12" x14ac:dyDescent="0.15">
      <c r="A24" s="40"/>
      <c r="B24" s="12">
        <v>35</v>
      </c>
      <c r="C24" s="37" t="s">
        <v>26</v>
      </c>
      <c r="D24" s="37"/>
      <c r="E24" s="15">
        <f>VLOOKUP(C24,RA!B28:D59,3,0)</f>
        <v>921151.35699999996</v>
      </c>
      <c r="F24" s="25">
        <f>VLOOKUP(C24,RA!B28:I63,8,0)</f>
        <v>65441.138299999999</v>
      </c>
      <c r="G24" s="16">
        <f t="shared" si="0"/>
        <v>855710.21869999997</v>
      </c>
      <c r="H24" s="27">
        <f>RA!J28</f>
        <v>7.1042763822362804</v>
      </c>
      <c r="I24" s="20">
        <f>VLOOKUP(B24,RMS!B:D,3,FALSE)</f>
        <v>921151.35693274299</v>
      </c>
      <c r="J24" s="21">
        <f>VLOOKUP(B24,RMS!B:E,4,FALSE)</f>
        <v>855710.21889114997</v>
      </c>
      <c r="K24" s="22">
        <f t="shared" si="1"/>
        <v>6.7256973125040531E-5</v>
      </c>
      <c r="L24" s="22">
        <f t="shared" si="2"/>
        <v>-1.9115000031888485E-4</v>
      </c>
    </row>
    <row r="25" spans="1:12" x14ac:dyDescent="0.15">
      <c r="A25" s="40"/>
      <c r="B25" s="12">
        <v>36</v>
      </c>
      <c r="C25" s="37" t="s">
        <v>27</v>
      </c>
      <c r="D25" s="37"/>
      <c r="E25" s="15">
        <f>VLOOKUP(C25,RA!B28:D60,3,0)</f>
        <v>509461.63860000001</v>
      </c>
      <c r="F25" s="25">
        <f>VLOOKUP(C25,RA!B29:I64,8,0)</f>
        <v>74263.743900000001</v>
      </c>
      <c r="G25" s="16">
        <f t="shared" si="0"/>
        <v>435197.8947</v>
      </c>
      <c r="H25" s="27">
        <f>RA!J29</f>
        <v>14.5769059480272</v>
      </c>
      <c r="I25" s="20">
        <f>VLOOKUP(B25,RMS!B:D,3,FALSE)</f>
        <v>509461.63743362803</v>
      </c>
      <c r="J25" s="21">
        <f>VLOOKUP(B25,RMS!B:E,4,FALSE)</f>
        <v>435197.85542750801</v>
      </c>
      <c r="K25" s="22">
        <f t="shared" si="1"/>
        <v>1.1663719778880477E-3</v>
      </c>
      <c r="L25" s="22">
        <f t="shared" si="2"/>
        <v>3.9272491994779557E-2</v>
      </c>
    </row>
    <row r="26" spans="1:12" x14ac:dyDescent="0.15">
      <c r="A26" s="40"/>
      <c r="B26" s="12">
        <v>37</v>
      </c>
      <c r="C26" s="37" t="s">
        <v>28</v>
      </c>
      <c r="D26" s="37"/>
      <c r="E26" s="15">
        <f>VLOOKUP(C26,RA!B30:D61,3,0)</f>
        <v>1261150.5512000001</v>
      </c>
      <c r="F26" s="25">
        <f>VLOOKUP(C26,RA!B30:I65,8,0)</f>
        <v>157418.72760000001</v>
      </c>
      <c r="G26" s="16">
        <f t="shared" si="0"/>
        <v>1103731.8236</v>
      </c>
      <c r="H26" s="27">
        <f>RA!J30</f>
        <v>12.482151908843401</v>
      </c>
      <c r="I26" s="20">
        <f>VLOOKUP(B26,RMS!B:D,3,FALSE)</f>
        <v>1261150.5168699101</v>
      </c>
      <c r="J26" s="21">
        <f>VLOOKUP(B26,RMS!B:E,4,FALSE)</f>
        <v>1103731.9300343301</v>
      </c>
      <c r="K26" s="22">
        <f t="shared" si="1"/>
        <v>3.4330090042203665E-2</v>
      </c>
      <c r="L26" s="22">
        <f t="shared" si="2"/>
        <v>-0.10643433011136949</v>
      </c>
    </row>
    <row r="27" spans="1:12" x14ac:dyDescent="0.15">
      <c r="A27" s="40"/>
      <c r="B27" s="12">
        <v>38</v>
      </c>
      <c r="C27" s="37" t="s">
        <v>29</v>
      </c>
      <c r="D27" s="37"/>
      <c r="E27" s="15">
        <f>VLOOKUP(C27,RA!B30:D62,3,0)</f>
        <v>877914.29509999999</v>
      </c>
      <c r="F27" s="25">
        <f>VLOOKUP(C27,RA!B31:I66,8,0)</f>
        <v>30420.857899999999</v>
      </c>
      <c r="G27" s="16">
        <f t="shared" si="0"/>
        <v>847493.43720000004</v>
      </c>
      <c r="H27" s="27">
        <f>RA!J31</f>
        <v>3.46512843791146</v>
      </c>
      <c r="I27" s="20">
        <f>VLOOKUP(B27,RMS!B:D,3,FALSE)</f>
        <v>877914.27691769903</v>
      </c>
      <c r="J27" s="21">
        <f>VLOOKUP(B27,RMS!B:E,4,FALSE)</f>
        <v>847493.44231592899</v>
      </c>
      <c r="K27" s="22">
        <f t="shared" si="1"/>
        <v>1.8182300962507725E-2</v>
      </c>
      <c r="L27" s="22">
        <f t="shared" si="2"/>
        <v>-5.1159289432689548E-3</v>
      </c>
    </row>
    <row r="28" spans="1:12" x14ac:dyDescent="0.15">
      <c r="A28" s="40"/>
      <c r="B28" s="12">
        <v>39</v>
      </c>
      <c r="C28" s="37" t="s">
        <v>30</v>
      </c>
      <c r="D28" s="37"/>
      <c r="E28" s="15">
        <f>VLOOKUP(C28,RA!B32:D63,3,0)</f>
        <v>160993.54389999999</v>
      </c>
      <c r="F28" s="25">
        <f>VLOOKUP(C28,RA!B32:I67,8,0)</f>
        <v>39827.890800000001</v>
      </c>
      <c r="G28" s="16">
        <f t="shared" si="0"/>
        <v>121165.6531</v>
      </c>
      <c r="H28" s="27">
        <f>RA!J32</f>
        <v>24.738812399048001</v>
      </c>
      <c r="I28" s="20">
        <f>VLOOKUP(B28,RMS!B:D,3,FALSE)</f>
        <v>160993.49915080599</v>
      </c>
      <c r="J28" s="21">
        <f>VLOOKUP(B28,RMS!B:E,4,FALSE)</f>
        <v>121165.625104968</v>
      </c>
      <c r="K28" s="22">
        <f t="shared" si="1"/>
        <v>4.4749193999450654E-2</v>
      </c>
      <c r="L28" s="22">
        <f t="shared" si="2"/>
        <v>2.7995031996397302E-2</v>
      </c>
    </row>
    <row r="29" spans="1:12" x14ac:dyDescent="0.15">
      <c r="A29" s="40"/>
      <c r="B29" s="12">
        <v>40</v>
      </c>
      <c r="C29" s="37" t="s">
        <v>31</v>
      </c>
      <c r="D29" s="37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40"/>
      <c r="B30" s="12">
        <v>41</v>
      </c>
      <c r="C30" s="37" t="s">
        <v>36</v>
      </c>
      <c r="D30" s="37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40"/>
      <c r="B31" s="12">
        <v>42</v>
      </c>
      <c r="C31" s="37" t="s">
        <v>32</v>
      </c>
      <c r="D31" s="37"/>
      <c r="E31" s="15">
        <f>VLOOKUP(C31,RA!B34:D66,3,0)</f>
        <v>164179.70060000001</v>
      </c>
      <c r="F31" s="25">
        <f>VLOOKUP(C31,RA!B35:I70,8,0)</f>
        <v>25526.8773</v>
      </c>
      <c r="G31" s="16">
        <f t="shared" si="0"/>
        <v>138652.82330000002</v>
      </c>
      <c r="H31" s="27">
        <f>RA!J35</f>
        <v>15.548132446771</v>
      </c>
      <c r="I31" s="20">
        <f>VLOOKUP(B31,RMS!B:D,3,FALSE)</f>
        <v>164179.70009999999</v>
      </c>
      <c r="J31" s="21">
        <f>VLOOKUP(B31,RMS!B:E,4,FALSE)</f>
        <v>138652.82029999999</v>
      </c>
      <c r="K31" s="22">
        <f t="shared" si="1"/>
        <v>5.0000002374872565E-4</v>
      </c>
      <c r="L31" s="22">
        <f t="shared" si="2"/>
        <v>3.0000000260770321E-3</v>
      </c>
    </row>
    <row r="32" spans="1:12" x14ac:dyDescent="0.15">
      <c r="A32" s="40"/>
      <c r="B32" s="12">
        <v>71</v>
      </c>
      <c r="C32" s="37" t="s">
        <v>37</v>
      </c>
      <c r="D32" s="37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40"/>
      <c r="B33" s="12">
        <v>72</v>
      </c>
      <c r="C33" s="37" t="s">
        <v>38</v>
      </c>
      <c r="D33" s="37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40"/>
      <c r="B34" s="12">
        <v>73</v>
      </c>
      <c r="C34" s="37" t="s">
        <v>39</v>
      </c>
      <c r="D34" s="37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40"/>
      <c r="B35" s="12">
        <v>75</v>
      </c>
      <c r="C35" s="37" t="s">
        <v>33</v>
      </c>
      <c r="D35" s="37"/>
      <c r="E35" s="15">
        <f>VLOOKUP(C35,RA!B8:D70,3,0)</f>
        <v>320347.86290000001</v>
      </c>
      <c r="F35" s="25">
        <f>VLOOKUP(C35,RA!B8:I74,8,0)</f>
        <v>20250.587500000001</v>
      </c>
      <c r="G35" s="16">
        <f t="shared" si="0"/>
        <v>300097.27539999998</v>
      </c>
      <c r="H35" s="27">
        <f>RA!J39</f>
        <v>6.3214367396361997</v>
      </c>
      <c r="I35" s="20">
        <f>VLOOKUP(B35,RMS!B:D,3,FALSE)</f>
        <v>320347.86324786302</v>
      </c>
      <c r="J35" s="21">
        <f>VLOOKUP(B35,RMS!B:E,4,FALSE)</f>
        <v>300097.27777777798</v>
      </c>
      <c r="K35" s="22">
        <f t="shared" si="1"/>
        <v>-3.4786300966516137E-4</v>
      </c>
      <c r="L35" s="22">
        <f t="shared" si="2"/>
        <v>-2.3777780006639659E-3</v>
      </c>
    </row>
    <row r="36" spans="1:12" x14ac:dyDescent="0.15">
      <c r="A36" s="40"/>
      <c r="B36" s="12">
        <v>76</v>
      </c>
      <c r="C36" s="37" t="s">
        <v>34</v>
      </c>
      <c r="D36" s="37"/>
      <c r="E36" s="15">
        <f>VLOOKUP(C36,RA!B8:D71,3,0)</f>
        <v>543210.35869999998</v>
      </c>
      <c r="F36" s="25">
        <f>VLOOKUP(C36,RA!B8:I75,8,0)</f>
        <v>32989.338900000002</v>
      </c>
      <c r="G36" s="16">
        <f t="shared" si="0"/>
        <v>510221.01980000001</v>
      </c>
      <c r="H36" s="27">
        <f>RA!J40</f>
        <v>6.0730319979444802</v>
      </c>
      <c r="I36" s="20">
        <f>VLOOKUP(B36,RMS!B:D,3,FALSE)</f>
        <v>543210.35025982896</v>
      </c>
      <c r="J36" s="21">
        <f>VLOOKUP(B36,RMS!B:E,4,FALSE)</f>
        <v>510221.02238461497</v>
      </c>
      <c r="K36" s="22">
        <f t="shared" si="1"/>
        <v>8.4401710191741586E-3</v>
      </c>
      <c r="L36" s="22">
        <f t="shared" si="2"/>
        <v>-2.5846149655990303E-3</v>
      </c>
    </row>
    <row r="37" spans="1:12" x14ac:dyDescent="0.15">
      <c r="A37" s="40"/>
      <c r="B37" s="12">
        <v>77</v>
      </c>
      <c r="C37" s="37" t="s">
        <v>40</v>
      </c>
      <c r="D37" s="37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40"/>
      <c r="B38" s="12">
        <v>78</v>
      </c>
      <c r="C38" s="37" t="s">
        <v>41</v>
      </c>
      <c r="D38" s="37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40"/>
      <c r="B39" s="12">
        <v>9101</v>
      </c>
      <c r="C39" s="37" t="s">
        <v>72</v>
      </c>
      <c r="D39" s="37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40"/>
      <c r="B40" s="12">
        <v>99</v>
      </c>
      <c r="C40" s="37" t="s">
        <v>35</v>
      </c>
      <c r="D40" s="37"/>
      <c r="E40" s="15">
        <f>VLOOKUP(C40,RA!B8:D74,3,0)</f>
        <v>15156.4557</v>
      </c>
      <c r="F40" s="25">
        <f>VLOOKUP(C40,RA!B8:I78,8,0)</f>
        <v>2131.9823999999999</v>
      </c>
      <c r="G40" s="16">
        <f t="shared" si="0"/>
        <v>13024.473300000001</v>
      </c>
      <c r="H40" s="27">
        <f>RA!J43</f>
        <v>0</v>
      </c>
      <c r="I40" s="20">
        <f>VLOOKUP(B40,RMS!B:D,3,FALSE)</f>
        <v>15156.455638756501</v>
      </c>
      <c r="J40" s="21">
        <f>VLOOKUP(B40,RMS!B:E,4,FALSE)</f>
        <v>13024.4731109598</v>
      </c>
      <c r="K40" s="22">
        <f t="shared" si="1"/>
        <v>6.1243499658303335E-5</v>
      </c>
      <c r="L40" s="22">
        <f t="shared" si="2"/>
        <v>1.890402018034365E-4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5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5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6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4"/>
      <c r="W4" s="45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6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8" t="s">
        <v>5</v>
      </c>
      <c r="B7" s="49"/>
      <c r="C7" s="50"/>
      <c r="D7" s="64">
        <v>19901011.843499999</v>
      </c>
      <c r="E7" s="64">
        <v>25036855</v>
      </c>
      <c r="F7" s="65">
        <v>79.486867833439902</v>
      </c>
      <c r="G7" s="64">
        <v>17922219.314100001</v>
      </c>
      <c r="H7" s="65">
        <v>11.0410016456122</v>
      </c>
      <c r="I7" s="64">
        <v>2018445.6591</v>
      </c>
      <c r="J7" s="65">
        <v>10.1424273045657</v>
      </c>
      <c r="K7" s="64">
        <v>1648935.36</v>
      </c>
      <c r="L7" s="65">
        <v>9.2005087712699094</v>
      </c>
      <c r="M7" s="65">
        <v>0.22409022698136599</v>
      </c>
      <c r="N7" s="64">
        <v>103993821.4631</v>
      </c>
      <c r="O7" s="64">
        <v>3786277188.8165002</v>
      </c>
      <c r="P7" s="64">
        <v>1153999</v>
      </c>
      <c r="Q7" s="64">
        <v>1171068</v>
      </c>
      <c r="R7" s="65">
        <v>-1.4575583996830199</v>
      </c>
      <c r="S7" s="64">
        <v>17.2452591757012</v>
      </c>
      <c r="T7" s="64">
        <v>17.1675191993121</v>
      </c>
      <c r="U7" s="66">
        <v>0.450790420700942</v>
      </c>
      <c r="V7" s="54"/>
      <c r="W7" s="54"/>
    </row>
    <row r="8" spans="1:23" ht="14.25" thickBot="1" x14ac:dyDescent="0.2">
      <c r="A8" s="51">
        <v>41826</v>
      </c>
      <c r="B8" s="41" t="s">
        <v>6</v>
      </c>
      <c r="C8" s="42"/>
      <c r="D8" s="67">
        <v>801760.33829999994</v>
      </c>
      <c r="E8" s="67">
        <v>872466</v>
      </c>
      <c r="F8" s="68">
        <v>91.895883426975999</v>
      </c>
      <c r="G8" s="67">
        <v>645526.9412</v>
      </c>
      <c r="H8" s="68">
        <v>24.202459592092399</v>
      </c>
      <c r="I8" s="67">
        <v>165880.7597</v>
      </c>
      <c r="J8" s="68">
        <v>20.6895691612437</v>
      </c>
      <c r="K8" s="67">
        <v>73254.537700000001</v>
      </c>
      <c r="L8" s="68">
        <v>11.348021751628799</v>
      </c>
      <c r="M8" s="68">
        <v>1.2644434721482101</v>
      </c>
      <c r="N8" s="67">
        <v>3968995.5992999999</v>
      </c>
      <c r="O8" s="67">
        <v>144553637.5914</v>
      </c>
      <c r="P8" s="67">
        <v>38657</v>
      </c>
      <c r="Q8" s="67">
        <v>37587</v>
      </c>
      <c r="R8" s="68">
        <v>2.8467289222337402</v>
      </c>
      <c r="S8" s="67">
        <v>20.740366254494699</v>
      </c>
      <c r="T8" s="67">
        <v>20.418552023305899</v>
      </c>
      <c r="U8" s="69">
        <v>1.5516323445782301</v>
      </c>
      <c r="V8" s="54"/>
      <c r="W8" s="54"/>
    </row>
    <row r="9" spans="1:23" ht="12" customHeight="1" thickBot="1" x14ac:dyDescent="0.2">
      <c r="A9" s="52"/>
      <c r="B9" s="41" t="s">
        <v>7</v>
      </c>
      <c r="C9" s="42"/>
      <c r="D9" s="67">
        <v>153302.71919999999</v>
      </c>
      <c r="E9" s="67">
        <v>169949</v>
      </c>
      <c r="F9" s="68">
        <v>90.205131657144193</v>
      </c>
      <c r="G9" s="67">
        <v>131277.55300000001</v>
      </c>
      <c r="H9" s="68">
        <v>16.777556936942599</v>
      </c>
      <c r="I9" s="67">
        <v>33366.854500000001</v>
      </c>
      <c r="J9" s="68">
        <v>21.765337675758602</v>
      </c>
      <c r="K9" s="67">
        <v>26252.6921</v>
      </c>
      <c r="L9" s="68">
        <v>19.9978530221385</v>
      </c>
      <c r="M9" s="68">
        <v>0.27098791898755398</v>
      </c>
      <c r="N9" s="67">
        <v>804178.63710000005</v>
      </c>
      <c r="O9" s="67">
        <v>24309621.897500001</v>
      </c>
      <c r="P9" s="67">
        <v>8992</v>
      </c>
      <c r="Q9" s="67">
        <v>8942</v>
      </c>
      <c r="R9" s="68">
        <v>0.55915902482666102</v>
      </c>
      <c r="S9" s="67">
        <v>17.048789946619198</v>
      </c>
      <c r="T9" s="67">
        <v>16.711581133974502</v>
      </c>
      <c r="U9" s="69">
        <v>1.9779046706571899</v>
      </c>
      <c r="V9" s="54"/>
      <c r="W9" s="54"/>
    </row>
    <row r="10" spans="1:23" ht="14.25" thickBot="1" x14ac:dyDescent="0.2">
      <c r="A10" s="52"/>
      <c r="B10" s="41" t="s">
        <v>8</v>
      </c>
      <c r="C10" s="42"/>
      <c r="D10" s="67">
        <v>242418.51740000001</v>
      </c>
      <c r="E10" s="67">
        <v>270524</v>
      </c>
      <c r="F10" s="68">
        <v>89.610724889473801</v>
      </c>
      <c r="G10" s="67">
        <v>210506.38329999999</v>
      </c>
      <c r="H10" s="68">
        <v>15.1596990075693</v>
      </c>
      <c r="I10" s="67">
        <v>62058.8652</v>
      </c>
      <c r="J10" s="68">
        <v>25.599886454878501</v>
      </c>
      <c r="K10" s="67">
        <v>41153.815199999997</v>
      </c>
      <c r="L10" s="68">
        <v>19.549913192584899</v>
      </c>
      <c r="M10" s="68">
        <v>0.50797355964216895</v>
      </c>
      <c r="N10" s="67">
        <v>1209336.2784</v>
      </c>
      <c r="O10" s="67">
        <v>36787327.114600003</v>
      </c>
      <c r="P10" s="67">
        <v>109271</v>
      </c>
      <c r="Q10" s="67">
        <v>112184</v>
      </c>
      <c r="R10" s="68">
        <v>-2.5966269699778901</v>
      </c>
      <c r="S10" s="67">
        <v>2.2185073569382499</v>
      </c>
      <c r="T10" s="67">
        <v>2.1944163891463999</v>
      </c>
      <c r="U10" s="69">
        <v>1.0859088529280301</v>
      </c>
      <c r="V10" s="54"/>
      <c r="W10" s="54"/>
    </row>
    <row r="11" spans="1:23" ht="14.25" thickBot="1" x14ac:dyDescent="0.2">
      <c r="A11" s="52"/>
      <c r="B11" s="41" t="s">
        <v>9</v>
      </c>
      <c r="C11" s="42"/>
      <c r="D11" s="67">
        <v>83852.060200000007</v>
      </c>
      <c r="E11" s="67">
        <v>76179</v>
      </c>
      <c r="F11" s="68">
        <v>110.072408669056</v>
      </c>
      <c r="G11" s="67">
        <v>63668.867700000003</v>
      </c>
      <c r="H11" s="68">
        <v>31.7002535605011</v>
      </c>
      <c r="I11" s="67">
        <v>15759.4249</v>
      </c>
      <c r="J11" s="68">
        <v>18.794320452486598</v>
      </c>
      <c r="K11" s="67">
        <v>13196.986000000001</v>
      </c>
      <c r="L11" s="68">
        <v>20.727533685980699</v>
      </c>
      <c r="M11" s="68">
        <v>0.19416849423042501</v>
      </c>
      <c r="N11" s="67">
        <v>413675.45539999998</v>
      </c>
      <c r="O11" s="67">
        <v>15514211.6523</v>
      </c>
      <c r="P11" s="67">
        <v>4501</v>
      </c>
      <c r="Q11" s="67">
        <v>4340</v>
      </c>
      <c r="R11" s="68">
        <v>3.7096774193548399</v>
      </c>
      <c r="S11" s="67">
        <v>18.629651233059299</v>
      </c>
      <c r="T11" s="67">
        <v>17.4101758525346</v>
      </c>
      <c r="U11" s="69">
        <v>6.5458841138192403</v>
      </c>
      <c r="V11" s="54"/>
      <c r="W11" s="54"/>
    </row>
    <row r="12" spans="1:23" ht="14.25" thickBot="1" x14ac:dyDescent="0.2">
      <c r="A12" s="52"/>
      <c r="B12" s="41" t="s">
        <v>10</v>
      </c>
      <c r="C12" s="42"/>
      <c r="D12" s="67">
        <v>219844.5129</v>
      </c>
      <c r="E12" s="67">
        <v>280036</v>
      </c>
      <c r="F12" s="68">
        <v>78.505803860932204</v>
      </c>
      <c r="G12" s="67">
        <v>224897.5699</v>
      </c>
      <c r="H12" s="68">
        <v>-2.2468259671488799</v>
      </c>
      <c r="I12" s="67">
        <v>42852.174400000004</v>
      </c>
      <c r="J12" s="68">
        <v>19.492037274313098</v>
      </c>
      <c r="K12" s="67">
        <v>-13727.8701</v>
      </c>
      <c r="L12" s="68">
        <v>-6.10405443958512</v>
      </c>
      <c r="M12" s="68">
        <v>-4.1215457378198801</v>
      </c>
      <c r="N12" s="67">
        <v>1249423.8938</v>
      </c>
      <c r="O12" s="67">
        <v>46138856.2412</v>
      </c>
      <c r="P12" s="67">
        <v>3295</v>
      </c>
      <c r="Q12" s="67">
        <v>3294</v>
      </c>
      <c r="R12" s="68">
        <v>3.0358227079529999E-2</v>
      </c>
      <c r="S12" s="67">
        <v>66.720641244309604</v>
      </c>
      <c r="T12" s="67">
        <v>69.150908105646593</v>
      </c>
      <c r="U12" s="69">
        <v>-3.6424512954517598</v>
      </c>
      <c r="V12" s="54"/>
      <c r="W12" s="54"/>
    </row>
    <row r="13" spans="1:23" ht="14.25" thickBot="1" x14ac:dyDescent="0.2">
      <c r="A13" s="52"/>
      <c r="B13" s="41" t="s">
        <v>11</v>
      </c>
      <c r="C13" s="42"/>
      <c r="D13" s="67">
        <v>384507.83730000001</v>
      </c>
      <c r="E13" s="67">
        <v>414269</v>
      </c>
      <c r="F13" s="68">
        <v>92.815981234415304</v>
      </c>
      <c r="G13" s="67">
        <v>332559.75309999997</v>
      </c>
      <c r="H13" s="68">
        <v>15.6206768004123</v>
      </c>
      <c r="I13" s="67">
        <v>98951.127900000007</v>
      </c>
      <c r="J13" s="68">
        <v>25.734489209590901</v>
      </c>
      <c r="K13" s="67">
        <v>63084.424700000003</v>
      </c>
      <c r="L13" s="68">
        <v>18.969350353417699</v>
      </c>
      <c r="M13" s="68">
        <v>0.56855084865345495</v>
      </c>
      <c r="N13" s="67">
        <v>1999404.0045</v>
      </c>
      <c r="O13" s="67">
        <v>72528641.109799996</v>
      </c>
      <c r="P13" s="67">
        <v>17429</v>
      </c>
      <c r="Q13" s="67">
        <v>17399</v>
      </c>
      <c r="R13" s="68">
        <v>0.17242370251164801</v>
      </c>
      <c r="S13" s="67">
        <v>22.061382597968901</v>
      </c>
      <c r="T13" s="67">
        <v>21.905378694177799</v>
      </c>
      <c r="U13" s="69">
        <v>0.70713566159466501</v>
      </c>
      <c r="V13" s="54"/>
      <c r="W13" s="54"/>
    </row>
    <row r="14" spans="1:23" ht="14.25" thickBot="1" x14ac:dyDescent="0.2">
      <c r="A14" s="52"/>
      <c r="B14" s="41" t="s">
        <v>12</v>
      </c>
      <c r="C14" s="42"/>
      <c r="D14" s="67">
        <v>210888.00459999999</v>
      </c>
      <c r="E14" s="67">
        <v>212030</v>
      </c>
      <c r="F14" s="68">
        <v>99.461399141630906</v>
      </c>
      <c r="G14" s="67">
        <v>180794.84820000001</v>
      </c>
      <c r="H14" s="68">
        <v>16.644919199638998</v>
      </c>
      <c r="I14" s="67">
        <v>24944.2274</v>
      </c>
      <c r="J14" s="68">
        <v>11.828186931406</v>
      </c>
      <c r="K14" s="67">
        <v>19833.016899999999</v>
      </c>
      <c r="L14" s="68">
        <v>10.969901574883499</v>
      </c>
      <c r="M14" s="68">
        <v>0.25771220413773799</v>
      </c>
      <c r="N14" s="67">
        <v>1109460.2145</v>
      </c>
      <c r="O14" s="67">
        <v>33880568.416699998</v>
      </c>
      <c r="P14" s="67">
        <v>4085</v>
      </c>
      <c r="Q14" s="67">
        <v>4266</v>
      </c>
      <c r="R14" s="68">
        <v>-4.2428504453820999</v>
      </c>
      <c r="S14" s="67">
        <v>51.624970526315799</v>
      </c>
      <c r="T14" s="67">
        <v>50.7758970698547</v>
      </c>
      <c r="U14" s="69">
        <v>1.64469528564342</v>
      </c>
      <c r="V14" s="54"/>
      <c r="W14" s="54"/>
    </row>
    <row r="15" spans="1:23" ht="14.25" thickBot="1" x14ac:dyDescent="0.2">
      <c r="A15" s="52"/>
      <c r="B15" s="41" t="s">
        <v>13</v>
      </c>
      <c r="C15" s="42"/>
      <c r="D15" s="67">
        <v>188236.93979999999</v>
      </c>
      <c r="E15" s="67">
        <v>163828</v>
      </c>
      <c r="F15" s="68">
        <v>114.899125790463</v>
      </c>
      <c r="G15" s="67">
        <v>143638.4627</v>
      </c>
      <c r="H15" s="68">
        <v>31.049118920986601</v>
      </c>
      <c r="I15" s="67">
        <v>21041.1427</v>
      </c>
      <c r="J15" s="68">
        <v>11.178009333532501</v>
      </c>
      <c r="K15" s="67">
        <v>20618.9915</v>
      </c>
      <c r="L15" s="68">
        <v>14.3547843052765</v>
      </c>
      <c r="M15" s="68">
        <v>2.0473901451485001E-2</v>
      </c>
      <c r="N15" s="67">
        <v>928264.28460000001</v>
      </c>
      <c r="O15" s="67">
        <v>26750131.580600001</v>
      </c>
      <c r="P15" s="67">
        <v>9637</v>
      </c>
      <c r="Q15" s="67">
        <v>9309</v>
      </c>
      <c r="R15" s="68">
        <v>3.5234719089053601</v>
      </c>
      <c r="S15" s="67">
        <v>19.532732157310399</v>
      </c>
      <c r="T15" s="67">
        <v>19.4597244494575</v>
      </c>
      <c r="U15" s="69">
        <v>0.37377110004312403</v>
      </c>
      <c r="V15" s="54"/>
      <c r="W15" s="54"/>
    </row>
    <row r="16" spans="1:23" ht="14.25" thickBot="1" x14ac:dyDescent="0.2">
      <c r="A16" s="52"/>
      <c r="B16" s="41" t="s">
        <v>14</v>
      </c>
      <c r="C16" s="42"/>
      <c r="D16" s="67">
        <v>1161189.2882999999</v>
      </c>
      <c r="E16" s="67">
        <v>1264271</v>
      </c>
      <c r="F16" s="68">
        <v>91.846549379049307</v>
      </c>
      <c r="G16" s="67">
        <v>984896.03110000002</v>
      </c>
      <c r="H16" s="68">
        <v>17.899681959638301</v>
      </c>
      <c r="I16" s="67">
        <v>29157.401600000001</v>
      </c>
      <c r="J16" s="68">
        <v>2.51099470980196</v>
      </c>
      <c r="K16" s="67">
        <v>68348.559500000003</v>
      </c>
      <c r="L16" s="68">
        <v>6.9396725483464099</v>
      </c>
      <c r="M16" s="68">
        <v>-0.57340137358710497</v>
      </c>
      <c r="N16" s="67">
        <v>5892627.2938000001</v>
      </c>
      <c r="O16" s="67">
        <v>192783765.838</v>
      </c>
      <c r="P16" s="67">
        <v>79649</v>
      </c>
      <c r="Q16" s="67">
        <v>81871</v>
      </c>
      <c r="R16" s="68">
        <v>-2.7140257233941201</v>
      </c>
      <c r="S16" s="67">
        <v>14.578830723549601</v>
      </c>
      <c r="T16" s="67">
        <v>14.320718824736501</v>
      </c>
      <c r="U16" s="69">
        <v>1.77045679250646</v>
      </c>
      <c r="V16" s="54"/>
      <c r="W16" s="54"/>
    </row>
    <row r="17" spans="1:23" ht="12" thickBot="1" x14ac:dyDescent="0.2">
      <c r="A17" s="52"/>
      <c r="B17" s="41" t="s">
        <v>15</v>
      </c>
      <c r="C17" s="42"/>
      <c r="D17" s="67">
        <v>457662.14490000001</v>
      </c>
      <c r="E17" s="67">
        <v>661322</v>
      </c>
      <c r="F17" s="68">
        <v>69.204131255273495</v>
      </c>
      <c r="G17" s="67">
        <v>453978.79879999999</v>
      </c>
      <c r="H17" s="68">
        <v>0.811347602517132</v>
      </c>
      <c r="I17" s="67">
        <v>62148.233399999997</v>
      </c>
      <c r="J17" s="68">
        <v>13.579500531681401</v>
      </c>
      <c r="K17" s="67">
        <v>58065.050300000003</v>
      </c>
      <c r="L17" s="68">
        <v>12.790255944436799</v>
      </c>
      <c r="M17" s="68">
        <v>7.0320839797842996E-2</v>
      </c>
      <c r="N17" s="67">
        <v>3410474.3530000001</v>
      </c>
      <c r="O17" s="67">
        <v>193921915.0943</v>
      </c>
      <c r="P17" s="67">
        <v>14093</v>
      </c>
      <c r="Q17" s="67">
        <v>14960</v>
      </c>
      <c r="R17" s="68">
        <v>-5.7954545454545503</v>
      </c>
      <c r="S17" s="67">
        <v>32.474430206485501</v>
      </c>
      <c r="T17" s="67">
        <v>34.612467981283402</v>
      </c>
      <c r="U17" s="69">
        <v>-6.5837576247017697</v>
      </c>
      <c r="V17" s="36"/>
      <c r="W17" s="36"/>
    </row>
    <row r="18" spans="1:23" ht="12" thickBot="1" x14ac:dyDescent="0.2">
      <c r="A18" s="52"/>
      <c r="B18" s="41" t="s">
        <v>16</v>
      </c>
      <c r="C18" s="42"/>
      <c r="D18" s="67">
        <v>2350928.4426000002</v>
      </c>
      <c r="E18" s="67">
        <v>2290520</v>
      </c>
      <c r="F18" s="68">
        <v>102.637324389222</v>
      </c>
      <c r="G18" s="67">
        <v>1774124.4099000001</v>
      </c>
      <c r="H18" s="68">
        <v>32.5120397127343</v>
      </c>
      <c r="I18" s="67">
        <v>349781.01419999998</v>
      </c>
      <c r="J18" s="68">
        <v>14.878420281187299</v>
      </c>
      <c r="K18" s="67">
        <v>207154.049</v>
      </c>
      <c r="L18" s="68">
        <v>11.676410506728599</v>
      </c>
      <c r="M18" s="68">
        <v>0.68850677014766004</v>
      </c>
      <c r="N18" s="67">
        <v>12374206.7904</v>
      </c>
      <c r="O18" s="67">
        <v>474878965.56150001</v>
      </c>
      <c r="P18" s="67">
        <v>119076</v>
      </c>
      <c r="Q18" s="67">
        <v>123086</v>
      </c>
      <c r="R18" s="68">
        <v>-3.2578847310010901</v>
      </c>
      <c r="S18" s="67">
        <v>19.7430921646679</v>
      </c>
      <c r="T18" s="67">
        <v>20.198214493118599</v>
      </c>
      <c r="U18" s="69">
        <v>-2.3052231365518701</v>
      </c>
      <c r="V18" s="36"/>
      <c r="W18" s="36"/>
    </row>
    <row r="19" spans="1:23" ht="12" thickBot="1" x14ac:dyDescent="0.2">
      <c r="A19" s="52"/>
      <c r="B19" s="41" t="s">
        <v>17</v>
      </c>
      <c r="C19" s="42"/>
      <c r="D19" s="67">
        <v>567734.8689</v>
      </c>
      <c r="E19" s="67">
        <v>734317</v>
      </c>
      <c r="F19" s="68">
        <v>77.3146841078172</v>
      </c>
      <c r="G19" s="67">
        <v>454955.73570000002</v>
      </c>
      <c r="H19" s="68">
        <v>24.7890342620864</v>
      </c>
      <c r="I19" s="67">
        <v>55413.199000000001</v>
      </c>
      <c r="J19" s="68">
        <v>9.76040085530847</v>
      </c>
      <c r="K19" s="67">
        <v>58758.085099999997</v>
      </c>
      <c r="L19" s="68">
        <v>12.9151212940736</v>
      </c>
      <c r="M19" s="68">
        <v>-5.692639735123E-2</v>
      </c>
      <c r="N19" s="67">
        <v>3183424.1644000001</v>
      </c>
      <c r="O19" s="67">
        <v>151920826.6372</v>
      </c>
      <c r="P19" s="67">
        <v>15779</v>
      </c>
      <c r="Q19" s="67">
        <v>16096</v>
      </c>
      <c r="R19" s="68">
        <v>-1.9694333996023801</v>
      </c>
      <c r="S19" s="67">
        <v>35.980408701438598</v>
      </c>
      <c r="T19" s="67">
        <v>35.807951099652101</v>
      </c>
      <c r="U19" s="69">
        <v>0.47930973552183398</v>
      </c>
      <c r="V19" s="36"/>
      <c r="W19" s="36"/>
    </row>
    <row r="20" spans="1:23" ht="12" thickBot="1" x14ac:dyDescent="0.2">
      <c r="A20" s="52"/>
      <c r="B20" s="41" t="s">
        <v>18</v>
      </c>
      <c r="C20" s="42"/>
      <c r="D20" s="67">
        <v>1106662.3511999999</v>
      </c>
      <c r="E20" s="67">
        <v>1450318</v>
      </c>
      <c r="F20" s="68">
        <v>76.304807028527506</v>
      </c>
      <c r="G20" s="67">
        <v>1043705.3652999999</v>
      </c>
      <c r="H20" s="68">
        <v>6.0320649862620801</v>
      </c>
      <c r="I20" s="67">
        <v>83272.232399999994</v>
      </c>
      <c r="J20" s="68">
        <v>7.5246286556784403</v>
      </c>
      <c r="K20" s="67">
        <v>-16765.768100000001</v>
      </c>
      <c r="L20" s="68">
        <v>-1.60636982978246</v>
      </c>
      <c r="M20" s="68">
        <v>-5.9668009185931696</v>
      </c>
      <c r="N20" s="67">
        <v>5843527.8804000001</v>
      </c>
      <c r="O20" s="67">
        <v>218589281.62310001</v>
      </c>
      <c r="P20" s="67">
        <v>48855</v>
      </c>
      <c r="Q20" s="67">
        <v>48863</v>
      </c>
      <c r="R20" s="68">
        <v>-1.6372306243983999E-2</v>
      </c>
      <c r="S20" s="67">
        <v>22.6519773042677</v>
      </c>
      <c r="T20" s="67">
        <v>22.826716096023599</v>
      </c>
      <c r="U20" s="69">
        <v>-0.77140635189902296</v>
      </c>
      <c r="V20" s="36"/>
      <c r="W20" s="36"/>
    </row>
    <row r="21" spans="1:23" ht="12" thickBot="1" x14ac:dyDescent="0.2">
      <c r="A21" s="52"/>
      <c r="B21" s="41" t="s">
        <v>19</v>
      </c>
      <c r="C21" s="42"/>
      <c r="D21" s="67">
        <v>429023.98619999998</v>
      </c>
      <c r="E21" s="67">
        <v>465896</v>
      </c>
      <c r="F21" s="68">
        <v>92.085784423991598</v>
      </c>
      <c r="G21" s="67">
        <v>394453.94309999997</v>
      </c>
      <c r="H21" s="68">
        <v>8.7640252315175609</v>
      </c>
      <c r="I21" s="67">
        <v>49196.820800000001</v>
      </c>
      <c r="J21" s="68">
        <v>11.4671492463048</v>
      </c>
      <c r="K21" s="67">
        <v>30150.3364</v>
      </c>
      <c r="L21" s="68">
        <v>7.6435631909392399</v>
      </c>
      <c r="M21" s="68">
        <v>0.63171714395863299</v>
      </c>
      <c r="N21" s="67">
        <v>2192870.2401999999</v>
      </c>
      <c r="O21" s="67">
        <v>87565357.519400001</v>
      </c>
      <c r="P21" s="67">
        <v>40201</v>
      </c>
      <c r="Q21" s="67">
        <v>40540</v>
      </c>
      <c r="R21" s="68">
        <v>-0.83621114948199105</v>
      </c>
      <c r="S21" s="67">
        <v>10.671972990721599</v>
      </c>
      <c r="T21" s="67">
        <v>10.861240478539701</v>
      </c>
      <c r="U21" s="69">
        <v>-1.7735004387908699</v>
      </c>
      <c r="V21" s="36"/>
      <c r="W21" s="36"/>
    </row>
    <row r="22" spans="1:23" ht="12" thickBot="1" x14ac:dyDescent="0.2">
      <c r="A22" s="52"/>
      <c r="B22" s="41" t="s">
        <v>20</v>
      </c>
      <c r="C22" s="42"/>
      <c r="D22" s="67">
        <v>1494642.1538</v>
      </c>
      <c r="E22" s="67">
        <v>1598896</v>
      </c>
      <c r="F22" s="68">
        <v>93.479635561037099</v>
      </c>
      <c r="G22" s="67">
        <v>1257917.1902000001</v>
      </c>
      <c r="H22" s="68">
        <v>18.818803450993698</v>
      </c>
      <c r="I22" s="67">
        <v>207962.8222</v>
      </c>
      <c r="J22" s="68">
        <v>13.9138871248394</v>
      </c>
      <c r="K22" s="67">
        <v>144349.57949999999</v>
      </c>
      <c r="L22" s="68">
        <v>11.4752847504254</v>
      </c>
      <c r="M22" s="68">
        <v>0.44068879812704997</v>
      </c>
      <c r="N22" s="67">
        <v>7862425.8452000003</v>
      </c>
      <c r="O22" s="67">
        <v>262635564.8795</v>
      </c>
      <c r="P22" s="67">
        <v>90252</v>
      </c>
      <c r="Q22" s="67">
        <v>91567</v>
      </c>
      <c r="R22" s="68">
        <v>-1.43610689440519</v>
      </c>
      <c r="S22" s="67">
        <v>16.5607649005008</v>
      </c>
      <c r="T22" s="67">
        <v>16.847769977175201</v>
      </c>
      <c r="U22" s="69">
        <v>-1.7330423950748901</v>
      </c>
      <c r="V22" s="36"/>
      <c r="W22" s="36"/>
    </row>
    <row r="23" spans="1:23" ht="12" thickBot="1" x14ac:dyDescent="0.2">
      <c r="A23" s="52"/>
      <c r="B23" s="41" t="s">
        <v>21</v>
      </c>
      <c r="C23" s="42"/>
      <c r="D23" s="67">
        <v>3702656.4484000001</v>
      </c>
      <c r="E23" s="67">
        <v>3597147</v>
      </c>
      <c r="F23" s="68">
        <v>102.933142526563</v>
      </c>
      <c r="G23" s="67">
        <v>2623582.2711</v>
      </c>
      <c r="H23" s="68">
        <v>41.129801385933803</v>
      </c>
      <c r="I23" s="67">
        <v>-59109.108899999999</v>
      </c>
      <c r="J23" s="68">
        <v>-1.5963973359057499</v>
      </c>
      <c r="K23" s="67">
        <v>213254.41310000001</v>
      </c>
      <c r="L23" s="68">
        <v>8.1283676692398092</v>
      </c>
      <c r="M23" s="68">
        <v>-1.2771764862482899</v>
      </c>
      <c r="N23" s="67">
        <v>17502785.134599999</v>
      </c>
      <c r="O23" s="67">
        <v>542193767.98160005</v>
      </c>
      <c r="P23" s="67">
        <v>110624</v>
      </c>
      <c r="Q23" s="67">
        <v>107042</v>
      </c>
      <c r="R23" s="68">
        <v>3.3463500308290199</v>
      </c>
      <c r="S23" s="67">
        <v>33.470643335985002</v>
      </c>
      <c r="T23" s="67">
        <v>31.812037325535801</v>
      </c>
      <c r="U23" s="69">
        <v>4.95540523018866</v>
      </c>
      <c r="V23" s="36"/>
      <c r="W23" s="36"/>
    </row>
    <row r="24" spans="1:23" ht="12" thickBot="1" x14ac:dyDescent="0.2">
      <c r="A24" s="52"/>
      <c r="B24" s="41" t="s">
        <v>22</v>
      </c>
      <c r="C24" s="42"/>
      <c r="D24" s="67">
        <v>335207.64429999999</v>
      </c>
      <c r="E24" s="67">
        <v>417704</v>
      </c>
      <c r="F24" s="68">
        <v>80.250044122153497</v>
      </c>
      <c r="G24" s="67">
        <v>346227.18569999997</v>
      </c>
      <c r="H24" s="68">
        <v>-3.1827487427715502</v>
      </c>
      <c r="I24" s="67">
        <v>61613.824800000002</v>
      </c>
      <c r="J24" s="68">
        <v>18.380793471660098</v>
      </c>
      <c r="K24" s="67">
        <v>49592.964699999997</v>
      </c>
      <c r="L24" s="68">
        <v>14.323821683653501</v>
      </c>
      <c r="M24" s="68">
        <v>0.24239043123792101</v>
      </c>
      <c r="N24" s="67">
        <v>1844933.2623000001</v>
      </c>
      <c r="O24" s="67">
        <v>59775331.486400001</v>
      </c>
      <c r="P24" s="67">
        <v>34143</v>
      </c>
      <c r="Q24" s="67">
        <v>34733</v>
      </c>
      <c r="R24" s="68">
        <v>-1.698672731984</v>
      </c>
      <c r="S24" s="67">
        <v>9.8177560349119908</v>
      </c>
      <c r="T24" s="67">
        <v>9.8837514697837801</v>
      </c>
      <c r="U24" s="69">
        <v>-0.67220487693023701</v>
      </c>
      <c r="V24" s="36"/>
      <c r="W24" s="36"/>
    </row>
    <row r="25" spans="1:23" ht="12" thickBot="1" x14ac:dyDescent="0.2">
      <c r="A25" s="52"/>
      <c r="B25" s="41" t="s">
        <v>23</v>
      </c>
      <c r="C25" s="42"/>
      <c r="D25" s="67">
        <v>285553.07760000002</v>
      </c>
      <c r="E25" s="67">
        <v>315740</v>
      </c>
      <c r="F25" s="68">
        <v>90.439310065243603</v>
      </c>
      <c r="G25" s="67">
        <v>255302.89189999999</v>
      </c>
      <c r="H25" s="68">
        <v>11.8487438488745</v>
      </c>
      <c r="I25" s="67">
        <v>23400.967400000001</v>
      </c>
      <c r="J25" s="68">
        <v>8.1949624205345994</v>
      </c>
      <c r="K25" s="67">
        <v>23008.255000000001</v>
      </c>
      <c r="L25" s="68">
        <v>9.0121403752105298</v>
      </c>
      <c r="M25" s="68">
        <v>1.7068326129035E-2</v>
      </c>
      <c r="N25" s="67">
        <v>1507685.9989</v>
      </c>
      <c r="O25" s="67">
        <v>58533571.332699999</v>
      </c>
      <c r="P25" s="67">
        <v>22519</v>
      </c>
      <c r="Q25" s="67">
        <v>23553</v>
      </c>
      <c r="R25" s="68">
        <v>-4.3900989258268597</v>
      </c>
      <c r="S25" s="67">
        <v>12.6805398818775</v>
      </c>
      <c r="T25" s="67">
        <v>12.509362123721001</v>
      </c>
      <c r="U25" s="69">
        <v>1.34992484350918</v>
      </c>
      <c r="V25" s="36"/>
      <c r="W25" s="36"/>
    </row>
    <row r="26" spans="1:23" ht="12" thickBot="1" x14ac:dyDescent="0.2">
      <c r="A26" s="52"/>
      <c r="B26" s="41" t="s">
        <v>24</v>
      </c>
      <c r="C26" s="42"/>
      <c r="D26" s="67">
        <v>637225.8443</v>
      </c>
      <c r="E26" s="67">
        <v>754819</v>
      </c>
      <c r="F26" s="68">
        <v>84.421012759350305</v>
      </c>
      <c r="G26" s="67">
        <v>654869.30909999995</v>
      </c>
      <c r="H26" s="68">
        <v>-2.6941963159409199</v>
      </c>
      <c r="I26" s="67">
        <v>141198.51300000001</v>
      </c>
      <c r="J26" s="68">
        <v>22.1583154956793</v>
      </c>
      <c r="K26" s="67">
        <v>130695.8382</v>
      </c>
      <c r="L26" s="68">
        <v>19.957545174871299</v>
      </c>
      <c r="M26" s="68">
        <v>8.0359672845343996E-2</v>
      </c>
      <c r="N26" s="67">
        <v>3513622.4640000002</v>
      </c>
      <c r="O26" s="67">
        <v>123483872.1758</v>
      </c>
      <c r="P26" s="67">
        <v>46447</v>
      </c>
      <c r="Q26" s="67">
        <v>46113</v>
      </c>
      <c r="R26" s="68">
        <v>0.724307678962544</v>
      </c>
      <c r="S26" s="67">
        <v>13.7194187848516</v>
      </c>
      <c r="T26" s="67">
        <v>13.644272964240001</v>
      </c>
      <c r="U26" s="69">
        <v>0.54773326618256402</v>
      </c>
      <c r="V26" s="36"/>
      <c r="W26" s="36"/>
    </row>
    <row r="27" spans="1:23" ht="12" thickBot="1" x14ac:dyDescent="0.2">
      <c r="A27" s="52"/>
      <c r="B27" s="41" t="s">
        <v>25</v>
      </c>
      <c r="C27" s="42"/>
      <c r="D27" s="67">
        <v>314148.8996</v>
      </c>
      <c r="E27" s="67">
        <v>312777</v>
      </c>
      <c r="F27" s="68">
        <v>100.438619080047</v>
      </c>
      <c r="G27" s="67">
        <v>245681.70139999999</v>
      </c>
      <c r="H27" s="68">
        <v>27.868253032213801</v>
      </c>
      <c r="I27" s="67">
        <v>101284.01790000001</v>
      </c>
      <c r="J27" s="68">
        <v>32.2407680017225</v>
      </c>
      <c r="K27" s="67">
        <v>67056.8557</v>
      </c>
      <c r="L27" s="68">
        <v>27.294200307911101</v>
      </c>
      <c r="M27" s="68">
        <v>0.51042002853706703</v>
      </c>
      <c r="N27" s="67">
        <v>1639761.2412</v>
      </c>
      <c r="O27" s="67">
        <v>52196477.255000003</v>
      </c>
      <c r="P27" s="67">
        <v>42215</v>
      </c>
      <c r="Q27" s="67">
        <v>43465</v>
      </c>
      <c r="R27" s="68">
        <v>-2.8758771425284699</v>
      </c>
      <c r="S27" s="67">
        <v>7.4416415871135904</v>
      </c>
      <c r="T27" s="67">
        <v>7.5163974071091699</v>
      </c>
      <c r="U27" s="69">
        <v>-1.0045608770655501</v>
      </c>
      <c r="V27" s="36"/>
      <c r="W27" s="36"/>
    </row>
    <row r="28" spans="1:23" ht="12" thickBot="1" x14ac:dyDescent="0.2">
      <c r="A28" s="52"/>
      <c r="B28" s="41" t="s">
        <v>26</v>
      </c>
      <c r="C28" s="42"/>
      <c r="D28" s="67">
        <v>921151.35699999996</v>
      </c>
      <c r="E28" s="67">
        <v>1234858</v>
      </c>
      <c r="F28" s="68">
        <v>74.595731412032805</v>
      </c>
      <c r="G28" s="67">
        <v>949616.31770000001</v>
      </c>
      <c r="H28" s="68">
        <v>-2.9975222802555601</v>
      </c>
      <c r="I28" s="67">
        <v>65441.138299999999</v>
      </c>
      <c r="J28" s="68">
        <v>7.1042763822362804</v>
      </c>
      <c r="K28" s="67">
        <v>36192.798300000002</v>
      </c>
      <c r="L28" s="68">
        <v>3.8113075381497299</v>
      </c>
      <c r="M28" s="68">
        <v>0.80812596355667798</v>
      </c>
      <c r="N28" s="67">
        <v>4932581.6398</v>
      </c>
      <c r="O28" s="67">
        <v>176632710.8353</v>
      </c>
      <c r="P28" s="67">
        <v>51861</v>
      </c>
      <c r="Q28" s="67">
        <v>53201</v>
      </c>
      <c r="R28" s="68">
        <v>-2.51874964756301</v>
      </c>
      <c r="S28" s="67">
        <v>17.7619281733866</v>
      </c>
      <c r="T28" s="67">
        <v>17.574377695908002</v>
      </c>
      <c r="U28" s="69">
        <v>1.0559128245975</v>
      </c>
      <c r="V28" s="36"/>
      <c r="W28" s="36"/>
    </row>
    <row r="29" spans="1:23" ht="12" thickBot="1" x14ac:dyDescent="0.2">
      <c r="A29" s="52"/>
      <c r="B29" s="41" t="s">
        <v>27</v>
      </c>
      <c r="C29" s="42"/>
      <c r="D29" s="67">
        <v>509461.63860000001</v>
      </c>
      <c r="E29" s="67">
        <v>721549</v>
      </c>
      <c r="F29" s="68">
        <v>70.606658536010698</v>
      </c>
      <c r="G29" s="67">
        <v>594882.47160000005</v>
      </c>
      <c r="H29" s="68">
        <v>-14.3592788623023</v>
      </c>
      <c r="I29" s="67">
        <v>74263.743900000001</v>
      </c>
      <c r="J29" s="68">
        <v>14.5769059480272</v>
      </c>
      <c r="K29" s="67">
        <v>99653.203299999994</v>
      </c>
      <c r="L29" s="68">
        <v>16.7517464469868</v>
      </c>
      <c r="M29" s="68">
        <v>-0.25477815623815497</v>
      </c>
      <c r="N29" s="67">
        <v>2963172.287</v>
      </c>
      <c r="O29" s="67">
        <v>127062995.1516</v>
      </c>
      <c r="P29" s="67">
        <v>89358</v>
      </c>
      <c r="Q29" s="67">
        <v>92738</v>
      </c>
      <c r="R29" s="68">
        <v>-3.6446764001811598</v>
      </c>
      <c r="S29" s="67">
        <v>5.7013545356879103</v>
      </c>
      <c r="T29" s="67">
        <v>5.7997221397916698</v>
      </c>
      <c r="U29" s="69">
        <v>-1.7253374349556301</v>
      </c>
      <c r="V29" s="36"/>
      <c r="W29" s="36"/>
    </row>
    <row r="30" spans="1:23" ht="12" thickBot="1" x14ac:dyDescent="0.2">
      <c r="A30" s="52"/>
      <c r="B30" s="41" t="s">
        <v>28</v>
      </c>
      <c r="C30" s="42"/>
      <c r="D30" s="67">
        <v>1261150.5512000001</v>
      </c>
      <c r="E30" s="67">
        <v>1689341</v>
      </c>
      <c r="F30" s="68">
        <v>74.653403380371401</v>
      </c>
      <c r="G30" s="67">
        <v>1268461.0898</v>
      </c>
      <c r="H30" s="68">
        <v>-0.57633132453062097</v>
      </c>
      <c r="I30" s="67">
        <v>157418.72760000001</v>
      </c>
      <c r="J30" s="68">
        <v>12.482151908843401</v>
      </c>
      <c r="K30" s="67">
        <v>170904.77179999999</v>
      </c>
      <c r="L30" s="68">
        <v>13.473394901450799</v>
      </c>
      <c r="M30" s="68">
        <v>-7.8909699582770998E-2</v>
      </c>
      <c r="N30" s="67">
        <v>6729232.7505000001</v>
      </c>
      <c r="O30" s="67">
        <v>231392623.29980001</v>
      </c>
      <c r="P30" s="67">
        <v>71482</v>
      </c>
      <c r="Q30" s="67">
        <v>72680</v>
      </c>
      <c r="R30" s="68">
        <v>-1.6483214089158</v>
      </c>
      <c r="S30" s="67">
        <v>17.642910819507001</v>
      </c>
      <c r="T30" s="67">
        <v>18.144096858833201</v>
      </c>
      <c r="U30" s="69">
        <v>-2.8407219446583198</v>
      </c>
      <c r="V30" s="36"/>
      <c r="W30" s="36"/>
    </row>
    <row r="31" spans="1:23" ht="12" thickBot="1" x14ac:dyDescent="0.2">
      <c r="A31" s="52"/>
      <c r="B31" s="41" t="s">
        <v>29</v>
      </c>
      <c r="C31" s="42"/>
      <c r="D31" s="67">
        <v>877914.29509999999</v>
      </c>
      <c r="E31" s="67">
        <v>1452254</v>
      </c>
      <c r="F31" s="68">
        <v>60.451842108887298</v>
      </c>
      <c r="G31" s="67">
        <v>1403207.8578000001</v>
      </c>
      <c r="H31" s="68">
        <v>-37.435192496967197</v>
      </c>
      <c r="I31" s="67">
        <v>30420.857899999999</v>
      </c>
      <c r="J31" s="68">
        <v>3.46512843791146</v>
      </c>
      <c r="K31" s="67">
        <v>-31397.9568</v>
      </c>
      <c r="L31" s="68">
        <v>-2.2375841629925599</v>
      </c>
      <c r="M31" s="68">
        <v>-1.9688801756679899</v>
      </c>
      <c r="N31" s="67">
        <v>4231755.3657999998</v>
      </c>
      <c r="O31" s="67">
        <v>201688687.8928</v>
      </c>
      <c r="P31" s="67">
        <v>34801</v>
      </c>
      <c r="Q31" s="67">
        <v>35197</v>
      </c>
      <c r="R31" s="68">
        <v>-1.12509588885417</v>
      </c>
      <c r="S31" s="67">
        <v>25.226697367891699</v>
      </c>
      <c r="T31" s="67">
        <v>24.965085981759799</v>
      </c>
      <c r="U31" s="69">
        <v>1.03704175904094</v>
      </c>
      <c r="V31" s="36"/>
      <c r="W31" s="36"/>
    </row>
    <row r="32" spans="1:23" ht="12" thickBot="1" x14ac:dyDescent="0.2">
      <c r="A32" s="52"/>
      <c r="B32" s="41" t="s">
        <v>30</v>
      </c>
      <c r="C32" s="42"/>
      <c r="D32" s="67">
        <v>160993.54389999999</v>
      </c>
      <c r="E32" s="67">
        <v>181468</v>
      </c>
      <c r="F32" s="68">
        <v>88.717318700817799</v>
      </c>
      <c r="G32" s="67">
        <v>139854.73259999999</v>
      </c>
      <c r="H32" s="68">
        <v>15.1148344478691</v>
      </c>
      <c r="I32" s="67">
        <v>39827.890800000001</v>
      </c>
      <c r="J32" s="68">
        <v>24.738812399048001</v>
      </c>
      <c r="K32" s="67">
        <v>34339.320699999997</v>
      </c>
      <c r="L32" s="68">
        <v>24.553563588165598</v>
      </c>
      <c r="M32" s="68">
        <v>0.15983339181197001</v>
      </c>
      <c r="N32" s="67">
        <v>838022.53639999998</v>
      </c>
      <c r="O32" s="67">
        <v>30767132.583299998</v>
      </c>
      <c r="P32" s="67">
        <v>31522</v>
      </c>
      <c r="Q32" s="67">
        <v>32315</v>
      </c>
      <c r="R32" s="68">
        <v>-2.4539687451647798</v>
      </c>
      <c r="S32" s="67">
        <v>5.1073391250555202</v>
      </c>
      <c r="T32" s="67">
        <v>5.1140469534272004</v>
      </c>
      <c r="U32" s="69">
        <v>-0.13133704669771001</v>
      </c>
      <c r="V32" s="36"/>
      <c r="W32" s="36"/>
    </row>
    <row r="33" spans="1:23" ht="12" thickBot="1" x14ac:dyDescent="0.2">
      <c r="A33" s="52"/>
      <c r="B33" s="41" t="s">
        <v>31</v>
      </c>
      <c r="C33" s="42"/>
      <c r="D33" s="70"/>
      <c r="E33" s="70"/>
      <c r="F33" s="70"/>
      <c r="G33" s="67">
        <v>129.2311</v>
      </c>
      <c r="H33" s="70"/>
      <c r="I33" s="70"/>
      <c r="J33" s="70"/>
      <c r="K33" s="67">
        <v>26.5761</v>
      </c>
      <c r="L33" s="68">
        <v>20.5647866496532</v>
      </c>
      <c r="M33" s="70"/>
      <c r="N33" s="67">
        <v>0</v>
      </c>
      <c r="O33" s="67">
        <v>4834.1475</v>
      </c>
      <c r="P33" s="70"/>
      <c r="Q33" s="70"/>
      <c r="R33" s="70"/>
      <c r="S33" s="70"/>
      <c r="T33" s="70"/>
      <c r="U33" s="71"/>
      <c r="V33" s="36"/>
      <c r="W33" s="36"/>
    </row>
    <row r="34" spans="1:23" ht="12" thickBot="1" x14ac:dyDescent="0.2">
      <c r="A34" s="52"/>
      <c r="B34" s="41" t="s">
        <v>36</v>
      </c>
      <c r="C34" s="4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67">
        <v>9</v>
      </c>
      <c r="P34" s="70"/>
      <c r="Q34" s="70"/>
      <c r="R34" s="70"/>
      <c r="S34" s="70"/>
      <c r="T34" s="70"/>
      <c r="U34" s="71"/>
      <c r="V34" s="36"/>
      <c r="W34" s="36"/>
    </row>
    <row r="35" spans="1:23" ht="12" thickBot="1" x14ac:dyDescent="0.2">
      <c r="A35" s="52"/>
      <c r="B35" s="41" t="s">
        <v>32</v>
      </c>
      <c r="C35" s="42"/>
      <c r="D35" s="67">
        <v>164179.70060000001</v>
      </c>
      <c r="E35" s="67">
        <v>177339</v>
      </c>
      <c r="F35" s="68">
        <v>92.579579562307202</v>
      </c>
      <c r="G35" s="67">
        <v>158393.32879999999</v>
      </c>
      <c r="H35" s="68">
        <v>3.6531663573447002</v>
      </c>
      <c r="I35" s="67">
        <v>25526.8773</v>
      </c>
      <c r="J35" s="68">
        <v>15.548132446771</v>
      </c>
      <c r="K35" s="67">
        <v>12050.612300000001</v>
      </c>
      <c r="L35" s="68">
        <v>7.6080302063832903</v>
      </c>
      <c r="M35" s="68">
        <v>1.1183054158999</v>
      </c>
      <c r="N35" s="67">
        <v>933173.96829999995</v>
      </c>
      <c r="O35" s="67">
        <v>32138942.951000001</v>
      </c>
      <c r="P35" s="67">
        <v>11882</v>
      </c>
      <c r="Q35" s="67">
        <v>11996</v>
      </c>
      <c r="R35" s="68">
        <v>-0.95031677225741995</v>
      </c>
      <c r="S35" s="67">
        <v>13.8175139370476</v>
      </c>
      <c r="T35" s="67">
        <v>13.919069906635499</v>
      </c>
      <c r="U35" s="69">
        <v>-0.73498004091472002</v>
      </c>
      <c r="V35" s="36"/>
      <c r="W35" s="36"/>
    </row>
    <row r="36" spans="1:23" ht="12" thickBot="1" x14ac:dyDescent="0.2">
      <c r="A36" s="52"/>
      <c r="B36" s="41" t="s">
        <v>37</v>
      </c>
      <c r="C36" s="42"/>
      <c r="D36" s="70"/>
      <c r="E36" s="67">
        <v>615470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36"/>
      <c r="W36" s="36"/>
    </row>
    <row r="37" spans="1:23" ht="12" thickBot="1" x14ac:dyDescent="0.2">
      <c r="A37" s="52"/>
      <c r="B37" s="41" t="s">
        <v>38</v>
      </c>
      <c r="C37" s="42"/>
      <c r="D37" s="70"/>
      <c r="E37" s="67">
        <v>885190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36"/>
      <c r="W37" s="36"/>
    </row>
    <row r="38" spans="1:23" ht="12" thickBot="1" x14ac:dyDescent="0.2">
      <c r="A38" s="52"/>
      <c r="B38" s="41" t="s">
        <v>39</v>
      </c>
      <c r="C38" s="42"/>
      <c r="D38" s="70"/>
      <c r="E38" s="67">
        <v>507377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36"/>
      <c r="W38" s="36"/>
    </row>
    <row r="39" spans="1:23" ht="12" customHeight="1" thickBot="1" x14ac:dyDescent="0.2">
      <c r="A39" s="52"/>
      <c r="B39" s="41" t="s">
        <v>33</v>
      </c>
      <c r="C39" s="42"/>
      <c r="D39" s="67">
        <v>320347.86290000001</v>
      </c>
      <c r="E39" s="67">
        <v>414605</v>
      </c>
      <c r="F39" s="68">
        <v>77.265798265819299</v>
      </c>
      <c r="G39" s="67">
        <v>391974.7867</v>
      </c>
      <c r="H39" s="68">
        <v>-18.273349774106801</v>
      </c>
      <c r="I39" s="67">
        <v>20250.587500000001</v>
      </c>
      <c r="J39" s="68">
        <v>6.3214367396361997</v>
      </c>
      <c r="K39" s="67">
        <v>13264.057199999999</v>
      </c>
      <c r="L39" s="68">
        <v>3.3839057128314001</v>
      </c>
      <c r="M39" s="68">
        <v>0.52672649059444698</v>
      </c>
      <c r="N39" s="67">
        <v>1517263.5996000001</v>
      </c>
      <c r="O39" s="67">
        <v>54255490.3156</v>
      </c>
      <c r="P39" s="67">
        <v>487</v>
      </c>
      <c r="Q39" s="67">
        <v>459</v>
      </c>
      <c r="R39" s="68">
        <v>6.1002178649237404</v>
      </c>
      <c r="S39" s="67">
        <v>657.79848644763899</v>
      </c>
      <c r="T39" s="67">
        <v>672.10193028322396</v>
      </c>
      <c r="U39" s="69">
        <v>-2.17444158511671</v>
      </c>
      <c r="V39" s="36"/>
      <c r="W39" s="36"/>
    </row>
    <row r="40" spans="1:23" ht="12" thickBot="1" x14ac:dyDescent="0.2">
      <c r="A40" s="52"/>
      <c r="B40" s="41" t="s">
        <v>34</v>
      </c>
      <c r="C40" s="42"/>
      <c r="D40" s="67">
        <v>543210.35869999998</v>
      </c>
      <c r="E40" s="67">
        <v>595375</v>
      </c>
      <c r="F40" s="68">
        <v>91.238355439848803</v>
      </c>
      <c r="G40" s="67">
        <v>575763.24829999998</v>
      </c>
      <c r="H40" s="68">
        <v>-5.6538672268707204</v>
      </c>
      <c r="I40" s="67">
        <v>32989.338900000002</v>
      </c>
      <c r="J40" s="68">
        <v>6.0730319979444802</v>
      </c>
      <c r="K40" s="67">
        <v>34164.089099999997</v>
      </c>
      <c r="L40" s="68">
        <v>5.9337043829860603</v>
      </c>
      <c r="M40" s="68">
        <v>-3.4385526760611997E-2</v>
      </c>
      <c r="N40" s="67">
        <v>3245921.4863999998</v>
      </c>
      <c r="O40" s="67">
        <v>106339392.9769</v>
      </c>
      <c r="P40" s="67">
        <v>2858</v>
      </c>
      <c r="Q40" s="67">
        <v>3214</v>
      </c>
      <c r="R40" s="68">
        <v>-11.0765401369011</v>
      </c>
      <c r="S40" s="67">
        <v>190.066605563331</v>
      </c>
      <c r="T40" s="67">
        <v>204.01041683260701</v>
      </c>
      <c r="U40" s="69">
        <v>-7.3362762637596601</v>
      </c>
      <c r="V40" s="36"/>
      <c r="W40" s="36"/>
    </row>
    <row r="41" spans="1:23" ht="12" thickBot="1" x14ac:dyDescent="0.2">
      <c r="A41" s="52"/>
      <c r="B41" s="41" t="s">
        <v>40</v>
      </c>
      <c r="C41" s="42"/>
      <c r="D41" s="70"/>
      <c r="E41" s="67">
        <v>146283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36"/>
      <c r="W41" s="36"/>
    </row>
    <row r="42" spans="1:23" ht="12" thickBot="1" x14ac:dyDescent="0.2">
      <c r="A42" s="52"/>
      <c r="B42" s="41" t="s">
        <v>41</v>
      </c>
      <c r="C42" s="42"/>
      <c r="D42" s="70"/>
      <c r="E42" s="67">
        <v>92738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36"/>
      <c r="W42" s="36"/>
    </row>
    <row r="43" spans="1:23" ht="12" thickBot="1" x14ac:dyDescent="0.2">
      <c r="A43" s="52"/>
      <c r="B43" s="41" t="s">
        <v>71</v>
      </c>
      <c r="C43" s="42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  <c r="V43" s="36"/>
      <c r="W43" s="36"/>
    </row>
    <row r="44" spans="1:23" ht="12" thickBot="1" x14ac:dyDescent="0.2">
      <c r="A44" s="53"/>
      <c r="B44" s="41" t="s">
        <v>35</v>
      </c>
      <c r="C44" s="42"/>
      <c r="D44" s="72">
        <v>15156.4557</v>
      </c>
      <c r="E44" s="72">
        <v>0</v>
      </c>
      <c r="F44" s="73"/>
      <c r="G44" s="72">
        <v>17371.0373</v>
      </c>
      <c r="H44" s="74">
        <v>-12.7487009656009</v>
      </c>
      <c r="I44" s="72">
        <v>2131.9823999999999</v>
      </c>
      <c r="J44" s="74">
        <v>14.066497090081601</v>
      </c>
      <c r="K44" s="72">
        <v>2403.0756000000001</v>
      </c>
      <c r="L44" s="74">
        <v>13.833805998447801</v>
      </c>
      <c r="M44" s="74">
        <v>-0.11281093278963</v>
      </c>
      <c r="N44" s="72">
        <v>151614.79329999999</v>
      </c>
      <c r="O44" s="72">
        <v>7052505.7339000003</v>
      </c>
      <c r="P44" s="72">
        <v>28</v>
      </c>
      <c r="Q44" s="72">
        <v>58</v>
      </c>
      <c r="R44" s="74">
        <v>-51.724137931034498</v>
      </c>
      <c r="S44" s="72">
        <v>541.30198928571394</v>
      </c>
      <c r="T44" s="72">
        <v>727.49594655172405</v>
      </c>
      <c r="U44" s="75">
        <v>-34.397427120433399</v>
      </c>
      <c r="V44" s="36"/>
      <c r="W44" s="36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109054</v>
      </c>
      <c r="D2" s="32">
        <v>801760.95105726505</v>
      </c>
      <c r="E2" s="32">
        <v>635879.58869829099</v>
      </c>
      <c r="F2" s="32">
        <v>165881.362358974</v>
      </c>
      <c r="G2" s="32">
        <v>635879.58869829099</v>
      </c>
      <c r="H2" s="32">
        <v>0.20689628515860001</v>
      </c>
    </row>
    <row r="3" spans="1:8" ht="14.25" x14ac:dyDescent="0.2">
      <c r="A3" s="32">
        <v>2</v>
      </c>
      <c r="B3" s="33">
        <v>13</v>
      </c>
      <c r="C3" s="32">
        <v>17398.256000000001</v>
      </c>
      <c r="D3" s="32">
        <v>153302.74646677301</v>
      </c>
      <c r="E3" s="32">
        <v>119935.84148775401</v>
      </c>
      <c r="F3" s="32">
        <v>33366.904979018203</v>
      </c>
      <c r="G3" s="32">
        <v>119935.84148775401</v>
      </c>
      <c r="H3" s="32">
        <v>0.217653667321937</v>
      </c>
    </row>
    <row r="4" spans="1:8" ht="14.25" x14ac:dyDescent="0.2">
      <c r="A4" s="32">
        <v>3</v>
      </c>
      <c r="B4" s="33">
        <v>14</v>
      </c>
      <c r="C4" s="32">
        <v>134890</v>
      </c>
      <c r="D4" s="32">
        <v>242421.00745384599</v>
      </c>
      <c r="E4" s="32">
        <v>180359.65306239299</v>
      </c>
      <c r="F4" s="32">
        <v>62061.354391453002</v>
      </c>
      <c r="G4" s="32">
        <v>180359.65306239299</v>
      </c>
      <c r="H4" s="32">
        <v>0.25600650308026102</v>
      </c>
    </row>
    <row r="5" spans="1:8" ht="14.25" x14ac:dyDescent="0.2">
      <c r="A5" s="32">
        <v>4</v>
      </c>
      <c r="B5" s="33">
        <v>15</v>
      </c>
      <c r="C5" s="32">
        <v>5710</v>
      </c>
      <c r="D5" s="32">
        <v>83852.108241880298</v>
      </c>
      <c r="E5" s="32">
        <v>68092.635658974395</v>
      </c>
      <c r="F5" s="32">
        <v>15759.472582906001</v>
      </c>
      <c r="G5" s="32">
        <v>68092.635658974395</v>
      </c>
      <c r="H5" s="32">
        <v>0.18794366550028899</v>
      </c>
    </row>
    <row r="6" spans="1:8" ht="14.25" x14ac:dyDescent="0.2">
      <c r="A6" s="32">
        <v>5</v>
      </c>
      <c r="B6" s="33">
        <v>16</v>
      </c>
      <c r="C6" s="32">
        <v>5082</v>
      </c>
      <c r="D6" s="32">
        <v>219844.52924957301</v>
      </c>
      <c r="E6" s="32">
        <v>176992.33665128201</v>
      </c>
      <c r="F6" s="32">
        <v>42852.192598290603</v>
      </c>
      <c r="G6" s="32">
        <v>176992.33665128201</v>
      </c>
      <c r="H6" s="32">
        <v>0.194920441025138</v>
      </c>
    </row>
    <row r="7" spans="1:8" ht="14.25" x14ac:dyDescent="0.2">
      <c r="A7" s="32">
        <v>6</v>
      </c>
      <c r="B7" s="33">
        <v>17</v>
      </c>
      <c r="C7" s="32">
        <v>29599</v>
      </c>
      <c r="D7" s="32">
        <v>384508.02825812</v>
      </c>
      <c r="E7" s="32">
        <v>285556.70888461499</v>
      </c>
      <c r="F7" s="32">
        <v>98951.319373504302</v>
      </c>
      <c r="G7" s="32">
        <v>285556.70888461499</v>
      </c>
      <c r="H7" s="32">
        <v>0.25734526226089199</v>
      </c>
    </row>
    <row r="8" spans="1:8" ht="14.25" x14ac:dyDescent="0.2">
      <c r="A8" s="32">
        <v>7</v>
      </c>
      <c r="B8" s="33">
        <v>18</v>
      </c>
      <c r="C8" s="32">
        <v>57245</v>
      </c>
      <c r="D8" s="32">
        <v>210888.02946495701</v>
      </c>
      <c r="E8" s="32">
        <v>185943.772809402</v>
      </c>
      <c r="F8" s="32">
        <v>24944.2566555556</v>
      </c>
      <c r="G8" s="32">
        <v>185943.772809402</v>
      </c>
      <c r="H8" s="32">
        <v>0.11828199409346001</v>
      </c>
    </row>
    <row r="9" spans="1:8" ht="14.25" x14ac:dyDescent="0.2">
      <c r="A9" s="32">
        <v>8</v>
      </c>
      <c r="B9" s="33">
        <v>19</v>
      </c>
      <c r="C9" s="32">
        <v>29165</v>
      </c>
      <c r="D9" s="32">
        <v>188237.038158974</v>
      </c>
      <c r="E9" s="32">
        <v>167195.79684700901</v>
      </c>
      <c r="F9" s="32">
        <v>21041.241311965801</v>
      </c>
      <c r="G9" s="32">
        <v>167195.79684700901</v>
      </c>
      <c r="H9" s="32">
        <v>0.1117805587984</v>
      </c>
    </row>
    <row r="10" spans="1:8" ht="14.25" x14ac:dyDescent="0.2">
      <c r="A10" s="32">
        <v>9</v>
      </c>
      <c r="B10" s="33">
        <v>21</v>
      </c>
      <c r="C10" s="32">
        <v>344693</v>
      </c>
      <c r="D10" s="32">
        <v>1161189.1547000001</v>
      </c>
      <c r="E10" s="32">
        <v>1132031.8866999999</v>
      </c>
      <c r="F10" s="32">
        <v>29157.268</v>
      </c>
      <c r="G10" s="32">
        <v>1132031.8866999999</v>
      </c>
      <c r="H10" s="32">
        <v>2.51098349325635E-2</v>
      </c>
    </row>
    <row r="11" spans="1:8" ht="14.25" x14ac:dyDescent="0.2">
      <c r="A11" s="32">
        <v>10</v>
      </c>
      <c r="B11" s="33">
        <v>22</v>
      </c>
      <c r="C11" s="32">
        <v>37685</v>
      </c>
      <c r="D11" s="32">
        <v>457662.20071623899</v>
      </c>
      <c r="E11" s="32">
        <v>395513.91205213702</v>
      </c>
      <c r="F11" s="32">
        <v>62148.288664102598</v>
      </c>
      <c r="G11" s="32">
        <v>395513.91205213702</v>
      </c>
      <c r="H11" s="32">
        <v>0.13579510950836801</v>
      </c>
    </row>
    <row r="12" spans="1:8" ht="14.25" x14ac:dyDescent="0.2">
      <c r="A12" s="32">
        <v>11</v>
      </c>
      <c r="B12" s="33">
        <v>23</v>
      </c>
      <c r="C12" s="32">
        <v>376814.26</v>
      </c>
      <c r="D12" s="32">
        <v>2350928.98102393</v>
      </c>
      <c r="E12" s="32">
        <v>2001147.4356641001</v>
      </c>
      <c r="F12" s="32">
        <v>349781.54535982898</v>
      </c>
      <c r="G12" s="32">
        <v>2001147.4356641001</v>
      </c>
      <c r="H12" s="32">
        <v>0.14878439467256199</v>
      </c>
    </row>
    <row r="13" spans="1:8" ht="14.25" x14ac:dyDescent="0.2">
      <c r="A13" s="32">
        <v>12</v>
      </c>
      <c r="B13" s="33">
        <v>24</v>
      </c>
      <c r="C13" s="32">
        <v>27292.484</v>
      </c>
      <c r="D13" s="32">
        <v>567734.90048717905</v>
      </c>
      <c r="E13" s="32">
        <v>512321.67043675203</v>
      </c>
      <c r="F13" s="32">
        <v>55413.230050427403</v>
      </c>
      <c r="G13" s="32">
        <v>512321.67043675203</v>
      </c>
      <c r="H13" s="32">
        <v>9.7604057814442396E-2</v>
      </c>
    </row>
    <row r="14" spans="1:8" ht="14.25" x14ac:dyDescent="0.2">
      <c r="A14" s="32">
        <v>13</v>
      </c>
      <c r="B14" s="33">
        <v>25</v>
      </c>
      <c r="C14" s="32">
        <v>102499</v>
      </c>
      <c r="D14" s="32">
        <v>1106662.2847</v>
      </c>
      <c r="E14" s="32">
        <v>1023390.1188000001</v>
      </c>
      <c r="F14" s="32">
        <v>83272.165900000007</v>
      </c>
      <c r="G14" s="32">
        <v>1023390.1188000001</v>
      </c>
      <c r="H14" s="32">
        <v>7.5246230987779494E-2</v>
      </c>
    </row>
    <row r="15" spans="1:8" ht="14.25" x14ac:dyDescent="0.2">
      <c r="A15" s="32">
        <v>14</v>
      </c>
      <c r="B15" s="33">
        <v>26</v>
      </c>
      <c r="C15" s="32">
        <v>82753</v>
      </c>
      <c r="D15" s="32">
        <v>429023.78821507498</v>
      </c>
      <c r="E15" s="32">
        <v>379827.16533630597</v>
      </c>
      <c r="F15" s="32">
        <v>49196.622878768598</v>
      </c>
      <c r="G15" s="32">
        <v>379827.16533630597</v>
      </c>
      <c r="H15" s="32">
        <v>0.114671084052117</v>
      </c>
    </row>
    <row r="16" spans="1:8" ht="14.25" x14ac:dyDescent="0.2">
      <c r="A16" s="32">
        <v>15</v>
      </c>
      <c r="B16" s="33">
        <v>27</v>
      </c>
      <c r="C16" s="32">
        <v>228154.04</v>
      </c>
      <c r="D16" s="32">
        <v>1494642.38786667</v>
      </c>
      <c r="E16" s="32">
        <v>1286679.3285000001</v>
      </c>
      <c r="F16" s="32">
        <v>207963.059366667</v>
      </c>
      <c r="G16" s="32">
        <v>1286679.3285000001</v>
      </c>
      <c r="H16" s="32">
        <v>0.139139008136586</v>
      </c>
    </row>
    <row r="17" spans="1:8" ht="14.25" x14ac:dyDescent="0.2">
      <c r="A17" s="32">
        <v>16</v>
      </c>
      <c r="B17" s="33">
        <v>29</v>
      </c>
      <c r="C17" s="32">
        <v>287757</v>
      </c>
      <c r="D17" s="32">
        <v>3702657.53419573</v>
      </c>
      <c r="E17" s="32">
        <v>3761765.6039461498</v>
      </c>
      <c r="F17" s="32">
        <v>-59108.069750427399</v>
      </c>
      <c r="G17" s="32">
        <v>3761765.6039461498</v>
      </c>
      <c r="H17" s="32">
        <v>-1.59636880280008E-2</v>
      </c>
    </row>
    <row r="18" spans="1:8" ht="14.25" x14ac:dyDescent="0.2">
      <c r="A18" s="32">
        <v>17</v>
      </c>
      <c r="B18" s="33">
        <v>31</v>
      </c>
      <c r="C18" s="32">
        <v>45820.328999999998</v>
      </c>
      <c r="D18" s="32">
        <v>335207.63418550801</v>
      </c>
      <c r="E18" s="32">
        <v>273593.82324838301</v>
      </c>
      <c r="F18" s="32">
        <v>61613.810937124901</v>
      </c>
      <c r="G18" s="32">
        <v>273593.82324838301</v>
      </c>
      <c r="H18" s="32">
        <v>0.18380789890670299</v>
      </c>
    </row>
    <row r="19" spans="1:8" ht="14.25" x14ac:dyDescent="0.2">
      <c r="A19" s="32">
        <v>18</v>
      </c>
      <c r="B19" s="33">
        <v>32</v>
      </c>
      <c r="C19" s="32">
        <v>17629.175999999999</v>
      </c>
      <c r="D19" s="32">
        <v>285553.08742423402</v>
      </c>
      <c r="E19" s="32">
        <v>262152.11437158001</v>
      </c>
      <c r="F19" s="32">
        <v>23400.973052654601</v>
      </c>
      <c r="G19" s="32">
        <v>262152.11437158001</v>
      </c>
      <c r="H19" s="32">
        <v>8.1949641181391794E-2</v>
      </c>
    </row>
    <row r="20" spans="1:8" ht="14.25" x14ac:dyDescent="0.2">
      <c r="A20" s="32">
        <v>19</v>
      </c>
      <c r="B20" s="33">
        <v>33</v>
      </c>
      <c r="C20" s="32">
        <v>53333.260999999999</v>
      </c>
      <c r="D20" s="32">
        <v>637225.74151798699</v>
      </c>
      <c r="E20" s="32">
        <v>496027.37260289001</v>
      </c>
      <c r="F20" s="32">
        <v>141198.368915097</v>
      </c>
      <c r="G20" s="32">
        <v>496027.37260289001</v>
      </c>
      <c r="H20" s="32">
        <v>0.22158296458447599</v>
      </c>
    </row>
    <row r="21" spans="1:8" ht="14.25" x14ac:dyDescent="0.2">
      <c r="A21" s="32">
        <v>20</v>
      </c>
      <c r="B21" s="33">
        <v>34</v>
      </c>
      <c r="C21" s="32">
        <v>56172.785000000003</v>
      </c>
      <c r="D21" s="32">
        <v>314148.85611906799</v>
      </c>
      <c r="E21" s="32">
        <v>212864.892739364</v>
      </c>
      <c r="F21" s="32">
        <v>101283.963379704</v>
      </c>
      <c r="G21" s="32">
        <v>212864.892739364</v>
      </c>
      <c r="H21" s="32">
        <v>0.32240755109200597</v>
      </c>
    </row>
    <row r="22" spans="1:8" ht="14.25" x14ac:dyDescent="0.2">
      <c r="A22" s="32">
        <v>21</v>
      </c>
      <c r="B22" s="33">
        <v>35</v>
      </c>
      <c r="C22" s="32">
        <v>40264.197</v>
      </c>
      <c r="D22" s="32">
        <v>921151.35693274299</v>
      </c>
      <c r="E22" s="32">
        <v>855710.21889114997</v>
      </c>
      <c r="F22" s="32">
        <v>65441.138041592902</v>
      </c>
      <c r="G22" s="32">
        <v>855710.21889114997</v>
      </c>
      <c r="H22" s="32">
        <v>7.1042763547023699E-2</v>
      </c>
    </row>
    <row r="23" spans="1:8" ht="14.25" x14ac:dyDescent="0.2">
      <c r="A23" s="32">
        <v>22</v>
      </c>
      <c r="B23" s="33">
        <v>36</v>
      </c>
      <c r="C23" s="32">
        <v>110527.739</v>
      </c>
      <c r="D23" s="32">
        <v>509461.63743362803</v>
      </c>
      <c r="E23" s="32">
        <v>435197.85542750801</v>
      </c>
      <c r="F23" s="32">
        <v>74263.7820061206</v>
      </c>
      <c r="G23" s="32">
        <v>435197.85542750801</v>
      </c>
      <c r="H23" s="32">
        <v>0.14576913461083801</v>
      </c>
    </row>
    <row r="24" spans="1:8" ht="14.25" x14ac:dyDescent="0.2">
      <c r="A24" s="32">
        <v>23</v>
      </c>
      <c r="B24" s="33">
        <v>37</v>
      </c>
      <c r="C24" s="32">
        <v>134691.77900000001</v>
      </c>
      <c r="D24" s="32">
        <v>1261150.5168699101</v>
      </c>
      <c r="E24" s="32">
        <v>1103731.9300343301</v>
      </c>
      <c r="F24" s="32">
        <v>157418.58683558201</v>
      </c>
      <c r="G24" s="32">
        <v>1103731.9300343301</v>
      </c>
      <c r="H24" s="32">
        <v>0.124821410870357</v>
      </c>
    </row>
    <row r="25" spans="1:8" ht="14.25" x14ac:dyDescent="0.2">
      <c r="A25" s="32">
        <v>24</v>
      </c>
      <c r="B25" s="33">
        <v>38</v>
      </c>
      <c r="C25" s="32">
        <v>188988.66699999999</v>
      </c>
      <c r="D25" s="32">
        <v>877914.27691769903</v>
      </c>
      <c r="E25" s="32">
        <v>847493.44231592899</v>
      </c>
      <c r="F25" s="32">
        <v>30420.8346017699</v>
      </c>
      <c r="G25" s="32">
        <v>847493.44231592899</v>
      </c>
      <c r="H25" s="32">
        <v>3.4651258558609503E-2</v>
      </c>
    </row>
    <row r="26" spans="1:8" ht="14.25" x14ac:dyDescent="0.2">
      <c r="A26" s="32">
        <v>25</v>
      </c>
      <c r="B26" s="33">
        <v>39</v>
      </c>
      <c r="C26" s="32">
        <v>109344.333</v>
      </c>
      <c r="D26" s="32">
        <v>160993.49915080599</v>
      </c>
      <c r="E26" s="32">
        <v>121165.625104968</v>
      </c>
      <c r="F26" s="32">
        <v>39827.874045837299</v>
      </c>
      <c r="G26" s="32">
        <v>121165.625104968</v>
      </c>
      <c r="H26" s="32">
        <v>0.2473880886863</v>
      </c>
    </row>
    <row r="27" spans="1:8" ht="14.25" x14ac:dyDescent="0.2">
      <c r="A27" s="32">
        <v>26</v>
      </c>
      <c r="B27" s="33">
        <v>42</v>
      </c>
      <c r="C27" s="32">
        <v>8478.3359999999993</v>
      </c>
      <c r="D27" s="32">
        <v>164179.70009999999</v>
      </c>
      <c r="E27" s="32">
        <v>138652.82029999999</v>
      </c>
      <c r="F27" s="32">
        <v>25526.879799999999</v>
      </c>
      <c r="G27" s="32">
        <v>138652.82029999999</v>
      </c>
      <c r="H27" s="32">
        <v>0.15548134016843701</v>
      </c>
    </row>
    <row r="28" spans="1:8" ht="14.25" x14ac:dyDescent="0.2">
      <c r="A28" s="32">
        <v>27</v>
      </c>
      <c r="B28" s="33">
        <v>75</v>
      </c>
      <c r="C28" s="32">
        <v>503</v>
      </c>
      <c r="D28" s="32">
        <v>320347.86324786302</v>
      </c>
      <c r="E28" s="32">
        <v>300097.27777777798</v>
      </c>
      <c r="F28" s="32">
        <v>20250.585470085502</v>
      </c>
      <c r="G28" s="32">
        <v>300097.27777777798</v>
      </c>
      <c r="H28" s="32">
        <v>6.3214360991123403E-2</v>
      </c>
    </row>
    <row r="29" spans="1:8" ht="14.25" x14ac:dyDescent="0.2">
      <c r="A29" s="32">
        <v>28</v>
      </c>
      <c r="B29" s="33">
        <v>76</v>
      </c>
      <c r="C29" s="32">
        <v>3424</v>
      </c>
      <c r="D29" s="32">
        <v>543210.35025982896</v>
      </c>
      <c r="E29" s="32">
        <v>510221.02238461497</v>
      </c>
      <c r="F29" s="32">
        <v>32989.327875213698</v>
      </c>
      <c r="G29" s="32">
        <v>510221.02238461497</v>
      </c>
      <c r="H29" s="32">
        <v>6.0730300627435001E-2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15156.455638756501</v>
      </c>
      <c r="E30" s="32">
        <v>13024.4731109598</v>
      </c>
      <c r="F30" s="32">
        <v>2131.9825277966902</v>
      </c>
      <c r="G30" s="32">
        <v>13024.4731109598</v>
      </c>
      <c r="H30" s="32">
        <v>0.14066497990103999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2014-07-07T00:37:25Z</dcterms:modified>
</cp:coreProperties>
</file>