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<sst xmlns="http://schemas.openxmlformats.org/spreadsheetml/2006/main" count="116" uniqueCount="73">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</sst>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12" sqref="N12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 x14ac:dyDescent="0.15">
      <c r="A2" s="11" t="s">
        <v>3</v>
      </c>
      <c r="B2" s="12"/>
      <c r="C2" s="38" t="s">
        <v>4</v>
      </c>
      <c r="D2" s="38"/>
      <c r="E2" s="13"/>
      <c r="F2" s="24"/>
      <c r="G2" s="14"/>
      <c r="H2" s="24"/>
      <c r="I2" s="20"/>
      <c r="J2" s="21"/>
      <c r="K2" s="22"/>
      <c r="L2" s="22"/>
    </row>
    <row r="3" spans="1:12" x14ac:dyDescent="0.15">
      <c r="A3" s="39" t="s">
        <v>5</v>
      </c>
      <c r="B3" s="39"/>
      <c r="C3" s="39"/>
      <c r="D3" s="39"/>
      <c r="E3" s="15">
        <f>RA!D7</f>
        <v>15584905.850500001</v>
      </c>
      <c r="F3" s="25">
        <f>RA!I7</f>
        <v>1951642.6616</v>
      </c>
      <c r="G3" s="16">
        <f>E3-F3</f>
        <v>13633263.188900001</v>
      </c>
      <c r="H3" s="27">
        <f>RA!J7</f>
        <v>12.522646465248901</v>
      </c>
      <c r="I3" s="20">
        <f>SUM(I4:I40)</f>
        <v>15584909.342719601</v>
      </c>
      <c r="J3" s="21">
        <f>SUM(J4:J40)</f>
        <v>13633263.122671513</v>
      </c>
      <c r="K3" s="22">
        <f>E3-I3</f>
        <v>-3.4922196008265018</v>
      </c>
      <c r="L3" s="22">
        <f>G3-J3</f>
        <v>6.6228488460183144E-2</v>
      </c>
    </row>
    <row r="4" spans="1:12" x14ac:dyDescent="0.15">
      <c r="A4" s="40">
        <f>RA!A8</f>
        <v>41829</v>
      </c>
      <c r="B4" s="12">
        <v>12</v>
      </c>
      <c r="C4" s="37" t="s">
        <v>6</v>
      </c>
      <c r="D4" s="37"/>
      <c r="E4" s="15">
        <f>VLOOKUP(C4,RA!B8:D39,3,0)</f>
        <v>620546.05310000002</v>
      </c>
      <c r="F4" s="25">
        <f>VLOOKUP(C4,RA!B8:I43,8,0)</f>
        <v>131959.92000000001</v>
      </c>
      <c r="G4" s="16">
        <f t="shared" ref="G4:G40" si="0">E4-F4</f>
        <v>488586.13309999998</v>
      </c>
      <c r="H4" s="27">
        <f>RA!J8</f>
        <v>21.2651292101176</v>
      </c>
      <c r="I4" s="20">
        <f>VLOOKUP(B4,RMS!B:D,3,FALSE)</f>
        <v>620546.48651538498</v>
      </c>
      <c r="J4" s="21">
        <f>VLOOKUP(B4,RMS!B:E,4,FALSE)</f>
        <v>488586.14164615399</v>
      </c>
      <c r="K4" s="22">
        <f t="shared" ref="K4:K40" si="1">E4-I4</f>
        <v>-0.43341538496315479</v>
      </c>
      <c r="L4" s="22">
        <f t="shared" ref="L4:L40" si="2">G4-J4</f>
        <v>-8.5461540147662163E-3</v>
      </c>
    </row>
    <row r="5" spans="1:12" x14ac:dyDescent="0.15">
      <c r="A5" s="40"/>
      <c r="B5" s="12">
        <v>13</v>
      </c>
      <c r="C5" s="37" t="s">
        <v>7</v>
      </c>
      <c r="D5" s="37"/>
      <c r="E5" s="15">
        <f>VLOOKUP(C5,RA!B8:D40,3,0)</f>
        <v>112196.6385</v>
      </c>
      <c r="F5" s="25">
        <f>VLOOKUP(C5,RA!B9:I44,8,0)</f>
        <v>24569.784299999999</v>
      </c>
      <c r="G5" s="16">
        <f t="shared" si="0"/>
        <v>87626.854200000002</v>
      </c>
      <c r="H5" s="27">
        <f>RA!J9</f>
        <v>21.8988595634262</v>
      </c>
      <c r="I5" s="20">
        <f>VLOOKUP(B5,RMS!B:D,3,FALSE)</f>
        <v>112196.658456032</v>
      </c>
      <c r="J5" s="21">
        <f>VLOOKUP(B5,RMS!B:E,4,FALSE)</f>
        <v>87626.850193321196</v>
      </c>
      <c r="K5" s="22">
        <f t="shared" si="1"/>
        <v>-1.9956032003392465E-2</v>
      </c>
      <c r="L5" s="22">
        <f t="shared" si="2"/>
        <v>4.0066788060357794E-3</v>
      </c>
    </row>
    <row r="6" spans="1:12" x14ac:dyDescent="0.15">
      <c r="A6" s="40"/>
      <c r="B6" s="12">
        <v>14</v>
      </c>
      <c r="C6" s="37" t="s">
        <v>8</v>
      </c>
      <c r="D6" s="37"/>
      <c r="E6" s="15">
        <f>VLOOKUP(C6,RA!B10:D41,3,0)</f>
        <v>178295.58840000001</v>
      </c>
      <c r="F6" s="25">
        <f>VLOOKUP(C6,RA!B10:I45,8,0)</f>
        <v>46291.642200000002</v>
      </c>
      <c r="G6" s="16">
        <f t="shared" si="0"/>
        <v>132003.94620000001</v>
      </c>
      <c r="H6" s="27">
        <f>RA!J10</f>
        <v>25.963425464093</v>
      </c>
      <c r="I6" s="20">
        <f>VLOOKUP(B6,RMS!B:D,3,FALSE)</f>
        <v>178297.663547009</v>
      </c>
      <c r="J6" s="21">
        <f>VLOOKUP(B6,RMS!B:E,4,FALSE)</f>
        <v>132003.948188034</v>
      </c>
      <c r="K6" s="22">
        <f t="shared" si="1"/>
        <v>-2.0751470089890063</v>
      </c>
      <c r="L6" s="22">
        <f t="shared" si="2"/>
        <v>-1.9880339968949556E-3</v>
      </c>
    </row>
    <row r="7" spans="1:12" x14ac:dyDescent="0.15">
      <c r="A7" s="40"/>
      <c r="B7" s="12">
        <v>15</v>
      </c>
      <c r="C7" s="37" t="s">
        <v>9</v>
      </c>
      <c r="D7" s="37"/>
      <c r="E7" s="15">
        <f>VLOOKUP(C7,RA!B10:D42,3,0)</f>
        <v>62239.291700000002</v>
      </c>
      <c r="F7" s="25">
        <f>VLOOKUP(C7,RA!B11:I46,8,0)</f>
        <v>13197.922500000001</v>
      </c>
      <c r="G7" s="16">
        <f t="shared" si="0"/>
        <v>49041.369200000001</v>
      </c>
      <c r="H7" s="27">
        <f>RA!J11</f>
        <v>21.205129652849202</v>
      </c>
      <c r="I7" s="20">
        <f>VLOOKUP(B7,RMS!B:D,3,FALSE)</f>
        <v>62239.3281324786</v>
      </c>
      <c r="J7" s="21">
        <f>VLOOKUP(B7,RMS!B:E,4,FALSE)</f>
        <v>49041.369283760701</v>
      </c>
      <c r="K7" s="22">
        <f t="shared" si="1"/>
        <v>-3.6432478598726448E-2</v>
      </c>
      <c r="L7" s="22">
        <f t="shared" si="2"/>
        <v>-8.3760700363200158E-5</v>
      </c>
    </row>
    <row r="8" spans="1:12" x14ac:dyDescent="0.15">
      <c r="A8" s="40"/>
      <c r="B8" s="12">
        <v>16</v>
      </c>
      <c r="C8" s="37" t="s">
        <v>10</v>
      </c>
      <c r="D8" s="37"/>
      <c r="E8" s="15">
        <f>VLOOKUP(C8,RA!B12:D43,3,0)</f>
        <v>190639.5336</v>
      </c>
      <c r="F8" s="25">
        <f>VLOOKUP(C8,RA!B12:I47,8,0)</f>
        <v>41062.425199999998</v>
      </c>
      <c r="G8" s="16">
        <f t="shared" si="0"/>
        <v>149577.1084</v>
      </c>
      <c r="H8" s="27">
        <f>RA!J12</f>
        <v>21.539302171268002</v>
      </c>
      <c r="I8" s="20">
        <f>VLOOKUP(B8,RMS!B:D,3,FALSE)</f>
        <v>190639.545259829</v>
      </c>
      <c r="J8" s="21">
        <f>VLOOKUP(B8,RMS!B:E,4,FALSE)</f>
        <v>149577.11020427401</v>
      </c>
      <c r="K8" s="22">
        <f t="shared" si="1"/>
        <v>-1.1659829004202038E-2</v>
      </c>
      <c r="L8" s="22">
        <f t="shared" si="2"/>
        <v>-1.8042740121018142E-3</v>
      </c>
    </row>
    <row r="9" spans="1:12" x14ac:dyDescent="0.15">
      <c r="A9" s="40"/>
      <c r="B9" s="12">
        <v>17</v>
      </c>
      <c r="C9" s="37" t="s">
        <v>11</v>
      </c>
      <c r="D9" s="37"/>
      <c r="E9" s="15">
        <f>VLOOKUP(C9,RA!B12:D44,3,0)</f>
        <v>326522.31449999998</v>
      </c>
      <c r="F9" s="25">
        <f>VLOOKUP(C9,RA!B13:I48,8,0)</f>
        <v>81332.328699999998</v>
      </c>
      <c r="G9" s="16">
        <f t="shared" si="0"/>
        <v>245189.98579999997</v>
      </c>
      <c r="H9" s="27">
        <f>RA!J13</f>
        <v>24.9086586393164</v>
      </c>
      <c r="I9" s="20">
        <f>VLOOKUP(B9,RMS!B:D,3,FALSE)</f>
        <v>326522.45657521399</v>
      </c>
      <c r="J9" s="21">
        <f>VLOOKUP(B9,RMS!B:E,4,FALSE)</f>
        <v>245189.98533076901</v>
      </c>
      <c r="K9" s="22">
        <f t="shared" si="1"/>
        <v>-0.14207521401112899</v>
      </c>
      <c r="L9" s="22">
        <f t="shared" si="2"/>
        <v>4.6923095942474902E-4</v>
      </c>
    </row>
    <row r="10" spans="1:12" x14ac:dyDescent="0.15">
      <c r="A10" s="40"/>
      <c r="B10" s="12">
        <v>18</v>
      </c>
      <c r="C10" s="37" t="s">
        <v>12</v>
      </c>
      <c r="D10" s="37"/>
      <c r="E10" s="15">
        <f>VLOOKUP(C10,RA!B14:D45,3,0)</f>
        <v>173796.5227</v>
      </c>
      <c r="F10" s="25">
        <f>VLOOKUP(C10,RA!B14:I49,8,0)</f>
        <v>23249.012500000001</v>
      </c>
      <c r="G10" s="16">
        <f t="shared" si="0"/>
        <v>150547.51019999999</v>
      </c>
      <c r="H10" s="27">
        <f>RA!J14</f>
        <v>13.377144800607701</v>
      </c>
      <c r="I10" s="20">
        <f>VLOOKUP(B10,RMS!B:D,3,FALSE)</f>
        <v>173796.53754102599</v>
      </c>
      <c r="J10" s="21">
        <f>VLOOKUP(B10,RMS!B:E,4,FALSE)</f>
        <v>150547.50488632501</v>
      </c>
      <c r="K10" s="22">
        <f t="shared" si="1"/>
        <v>-1.4841025986243039E-2</v>
      </c>
      <c r="L10" s="22">
        <f t="shared" si="2"/>
        <v>5.3136749775148928E-3</v>
      </c>
    </row>
    <row r="11" spans="1:12" x14ac:dyDescent="0.15">
      <c r="A11" s="40"/>
      <c r="B11" s="12">
        <v>19</v>
      </c>
      <c r="C11" s="37" t="s">
        <v>13</v>
      </c>
      <c r="D11" s="37"/>
      <c r="E11" s="15">
        <f>VLOOKUP(C11,RA!B14:D46,3,0)</f>
        <v>131831.94469999999</v>
      </c>
      <c r="F11" s="25">
        <f>VLOOKUP(C11,RA!B15:I50,8,0)</f>
        <v>20084.343199999999</v>
      </c>
      <c r="G11" s="16">
        <f t="shared" si="0"/>
        <v>111747.60149999999</v>
      </c>
      <c r="H11" s="27">
        <f>RA!J15</f>
        <v>15.234807652807101</v>
      </c>
      <c r="I11" s="20">
        <f>VLOOKUP(B11,RMS!B:D,3,FALSE)</f>
        <v>131831.982505983</v>
      </c>
      <c r="J11" s="21">
        <f>VLOOKUP(B11,RMS!B:E,4,FALSE)</f>
        <v>111747.60137265</v>
      </c>
      <c r="K11" s="22">
        <f t="shared" si="1"/>
        <v>-3.7805983010912314E-2</v>
      </c>
      <c r="L11" s="22">
        <f t="shared" si="2"/>
        <v>1.2734999472741038E-4</v>
      </c>
    </row>
    <row r="12" spans="1:12" x14ac:dyDescent="0.15">
      <c r="A12" s="40"/>
      <c r="B12" s="12">
        <v>21</v>
      </c>
      <c r="C12" s="37" t="s">
        <v>14</v>
      </c>
      <c r="D12" s="37"/>
      <c r="E12" s="15">
        <f>VLOOKUP(C12,RA!B16:D47,3,0)</f>
        <v>916279.08420000004</v>
      </c>
      <c r="F12" s="25">
        <f>VLOOKUP(C12,RA!B16:I51,8,0)</f>
        <v>10651.8207</v>
      </c>
      <c r="G12" s="16">
        <f t="shared" si="0"/>
        <v>905627.2635</v>
      </c>
      <c r="H12" s="27">
        <f>RA!J16</f>
        <v>1.1625083321966301</v>
      </c>
      <c r="I12" s="20">
        <f>VLOOKUP(B12,RMS!B:D,3,FALSE)</f>
        <v>916278.92379999999</v>
      </c>
      <c r="J12" s="21">
        <f>VLOOKUP(B12,RMS!B:E,4,FALSE)</f>
        <v>905627.2635</v>
      </c>
      <c r="K12" s="22">
        <f t="shared" si="1"/>
        <v>0.16040000005159527</v>
      </c>
      <c r="L12" s="22">
        <f t="shared" si="2"/>
        <v>0</v>
      </c>
    </row>
    <row r="13" spans="1:12" x14ac:dyDescent="0.15">
      <c r="A13" s="40"/>
      <c r="B13" s="12">
        <v>22</v>
      </c>
      <c r="C13" s="37" t="s">
        <v>15</v>
      </c>
      <c r="D13" s="37"/>
      <c r="E13" s="15">
        <f>VLOOKUP(C13,RA!B16:D48,3,0)</f>
        <v>440122.08120000002</v>
      </c>
      <c r="F13" s="25">
        <f>VLOOKUP(C13,RA!B17:I52,8,0)</f>
        <v>59389.749600000003</v>
      </c>
      <c r="G13" s="16">
        <f t="shared" si="0"/>
        <v>380732.33160000003</v>
      </c>
      <c r="H13" s="27">
        <f>RA!J17</f>
        <v>13.493926375625801</v>
      </c>
      <c r="I13" s="20">
        <f>VLOOKUP(B13,RMS!B:D,3,FALSE)</f>
        <v>440122.12492564099</v>
      </c>
      <c r="J13" s="21">
        <f>VLOOKUP(B13,RMS!B:E,4,FALSE)</f>
        <v>380732.33237179503</v>
      </c>
      <c r="K13" s="22">
        <f t="shared" si="1"/>
        <v>-4.372564097866416E-2</v>
      </c>
      <c r="L13" s="22">
        <f t="shared" si="2"/>
        <v>-7.7179499203339219E-4</v>
      </c>
    </row>
    <row r="14" spans="1:12" x14ac:dyDescent="0.15">
      <c r="A14" s="40"/>
      <c r="B14" s="12">
        <v>23</v>
      </c>
      <c r="C14" s="37" t="s">
        <v>16</v>
      </c>
      <c r="D14" s="37"/>
      <c r="E14" s="15">
        <f>VLOOKUP(C14,RA!B18:D49,3,0)</f>
        <v>1785850.2198000001</v>
      </c>
      <c r="F14" s="25">
        <f>VLOOKUP(C14,RA!B18:I53,8,0)</f>
        <v>260222.3523</v>
      </c>
      <c r="G14" s="16">
        <f t="shared" si="0"/>
        <v>1525627.8675000002</v>
      </c>
      <c r="H14" s="27">
        <f>RA!J18</f>
        <v>14.571342513211601</v>
      </c>
      <c r="I14" s="20">
        <f>VLOOKUP(B14,RMS!B:D,3,FALSE)</f>
        <v>1785850.55927094</v>
      </c>
      <c r="J14" s="21">
        <f>VLOOKUP(B14,RMS!B:E,4,FALSE)</f>
        <v>1525627.8961034201</v>
      </c>
      <c r="K14" s="22">
        <f t="shared" si="1"/>
        <v>-0.33947093994356692</v>
      </c>
      <c r="L14" s="22">
        <f t="shared" si="2"/>
        <v>-2.8603419894352555E-2</v>
      </c>
    </row>
    <row r="15" spans="1:12" x14ac:dyDescent="0.15">
      <c r="A15" s="40"/>
      <c r="B15" s="12">
        <v>24</v>
      </c>
      <c r="C15" s="37" t="s">
        <v>17</v>
      </c>
      <c r="D15" s="37"/>
      <c r="E15" s="15">
        <f>VLOOKUP(C15,RA!B18:D50,3,0)</f>
        <v>683929.08180000004</v>
      </c>
      <c r="F15" s="25">
        <f>VLOOKUP(C15,RA!B19:I54,8,0)</f>
        <v>42860.8626</v>
      </c>
      <c r="G15" s="16">
        <f t="shared" si="0"/>
        <v>641068.21920000005</v>
      </c>
      <c r="H15" s="27">
        <f>RA!J19</f>
        <v>6.2668577401616803</v>
      </c>
      <c r="I15" s="20">
        <f>VLOOKUP(B15,RMS!B:D,3,FALSE)</f>
        <v>683929.09736410296</v>
      </c>
      <c r="J15" s="21">
        <f>VLOOKUP(B15,RMS!B:E,4,FALSE)</f>
        <v>641068.21936324798</v>
      </c>
      <c r="K15" s="22">
        <f t="shared" si="1"/>
        <v>-1.5564102912321687E-2</v>
      </c>
      <c r="L15" s="22">
        <f t="shared" si="2"/>
        <v>-1.6324792522937059E-4</v>
      </c>
    </row>
    <row r="16" spans="1:12" x14ac:dyDescent="0.15">
      <c r="A16" s="40"/>
      <c r="B16" s="12">
        <v>25</v>
      </c>
      <c r="C16" s="37" t="s">
        <v>18</v>
      </c>
      <c r="D16" s="37"/>
      <c r="E16" s="15">
        <f>VLOOKUP(C16,RA!B20:D51,3,0)</f>
        <v>801661.0723</v>
      </c>
      <c r="F16" s="25">
        <f>VLOOKUP(C16,RA!B20:I55,8,0)</f>
        <v>67732.059599999993</v>
      </c>
      <c r="G16" s="16">
        <f t="shared" si="0"/>
        <v>733929.01269999996</v>
      </c>
      <c r="H16" s="27">
        <f>RA!J20</f>
        <v>8.4489645238322204</v>
      </c>
      <c r="I16" s="20">
        <f>VLOOKUP(B16,RMS!B:D,3,FALSE)</f>
        <v>801661.01430000004</v>
      </c>
      <c r="J16" s="21">
        <f>VLOOKUP(B16,RMS!B:E,4,FALSE)</f>
        <v>733929.01269999996</v>
      </c>
      <c r="K16" s="22">
        <f t="shared" si="1"/>
        <v>5.7999999960884452E-2</v>
      </c>
      <c r="L16" s="22">
        <f t="shared" si="2"/>
        <v>0</v>
      </c>
    </row>
    <row r="17" spans="1:12" x14ac:dyDescent="0.15">
      <c r="A17" s="40"/>
      <c r="B17" s="12">
        <v>26</v>
      </c>
      <c r="C17" s="37" t="s">
        <v>19</v>
      </c>
      <c r="D17" s="37"/>
      <c r="E17" s="15">
        <f>VLOOKUP(C17,RA!B20:D52,3,0)</f>
        <v>319245.321</v>
      </c>
      <c r="F17" s="25">
        <f>VLOOKUP(C17,RA!B21:I56,8,0)</f>
        <v>40680.3531</v>
      </c>
      <c r="G17" s="16">
        <f t="shared" si="0"/>
        <v>278564.96789999999</v>
      </c>
      <c r="H17" s="27">
        <f>RA!J21</f>
        <v>12.742662280084</v>
      </c>
      <c r="I17" s="20">
        <f>VLOOKUP(B17,RMS!B:D,3,FALSE)</f>
        <v>319245.12359200499</v>
      </c>
      <c r="J17" s="21">
        <f>VLOOKUP(B17,RMS!B:E,4,FALSE)</f>
        <v>278564.96766900399</v>
      </c>
      <c r="K17" s="22">
        <f t="shared" si="1"/>
        <v>0.19740799500141293</v>
      </c>
      <c r="L17" s="22">
        <f t="shared" si="2"/>
        <v>2.3099599638953805E-4</v>
      </c>
    </row>
    <row r="18" spans="1:12" x14ac:dyDescent="0.15">
      <c r="A18" s="40"/>
      <c r="B18" s="12">
        <v>27</v>
      </c>
      <c r="C18" s="37" t="s">
        <v>20</v>
      </c>
      <c r="D18" s="37"/>
      <c r="E18" s="15">
        <f>VLOOKUP(C18,RA!B22:D53,3,0)</f>
        <v>1227497.3807999999</v>
      </c>
      <c r="F18" s="25">
        <f>VLOOKUP(C18,RA!B22:I57,8,0)</f>
        <v>170084.5189</v>
      </c>
      <c r="G18" s="16">
        <f t="shared" si="0"/>
        <v>1057412.8618999999</v>
      </c>
      <c r="H18" s="27">
        <f>RA!J22</f>
        <v>13.8562021850629</v>
      </c>
      <c r="I18" s="20">
        <f>VLOOKUP(B18,RMS!B:D,3,FALSE)</f>
        <v>1227497.5577333299</v>
      </c>
      <c r="J18" s="21">
        <f>VLOOKUP(B18,RMS!B:E,4,FALSE)</f>
        <v>1057412.8605</v>
      </c>
      <c r="K18" s="22">
        <f t="shared" si="1"/>
        <v>-0.17693333001807332</v>
      </c>
      <c r="L18" s="22">
        <f t="shared" si="2"/>
        <v>1.39999995008111E-3</v>
      </c>
    </row>
    <row r="19" spans="1:12" x14ac:dyDescent="0.15">
      <c r="A19" s="40"/>
      <c r="B19" s="12">
        <v>29</v>
      </c>
      <c r="C19" s="37" t="s">
        <v>21</v>
      </c>
      <c r="D19" s="37"/>
      <c r="E19" s="15">
        <f>VLOOKUP(C19,RA!B22:D54,3,0)</f>
        <v>2451576.0074</v>
      </c>
      <c r="F19" s="25">
        <f>VLOOKUP(C19,RA!B23:I58,8,0)</f>
        <v>278636.4081</v>
      </c>
      <c r="G19" s="16">
        <f t="shared" si="0"/>
        <v>2172939.5992999999</v>
      </c>
      <c r="H19" s="27">
        <f>RA!J23</f>
        <v>11.365603483593601</v>
      </c>
      <c r="I19" s="20">
        <f>VLOOKUP(B19,RMS!B:D,3,FALSE)</f>
        <v>2451576.79917179</v>
      </c>
      <c r="J19" s="21">
        <f>VLOOKUP(B19,RMS!B:E,4,FALSE)</f>
        <v>2172939.6390948701</v>
      </c>
      <c r="K19" s="22">
        <f t="shared" si="1"/>
        <v>-0.79177179001271725</v>
      </c>
      <c r="L19" s="22">
        <f t="shared" si="2"/>
        <v>-3.9794870186597109E-2</v>
      </c>
    </row>
    <row r="20" spans="1:12" x14ac:dyDescent="0.15">
      <c r="A20" s="40"/>
      <c r="B20" s="12">
        <v>31</v>
      </c>
      <c r="C20" s="37" t="s">
        <v>22</v>
      </c>
      <c r="D20" s="37"/>
      <c r="E20" s="15">
        <f>VLOOKUP(C20,RA!B24:D55,3,0)</f>
        <v>250866.50450000001</v>
      </c>
      <c r="F20" s="25">
        <f>VLOOKUP(C20,RA!B24:I59,8,0)</f>
        <v>49319.675499999998</v>
      </c>
      <c r="G20" s="16">
        <f t="shared" si="0"/>
        <v>201546.82900000003</v>
      </c>
      <c r="H20" s="27">
        <f>RA!J24</f>
        <v>19.659729224632301</v>
      </c>
      <c r="I20" s="20">
        <f>VLOOKUP(B20,RMS!B:D,3,FALSE)</f>
        <v>250866.485629642</v>
      </c>
      <c r="J20" s="21">
        <f>VLOOKUP(B20,RMS!B:E,4,FALSE)</f>
        <v>201546.82509321801</v>
      </c>
      <c r="K20" s="22">
        <f t="shared" si="1"/>
        <v>1.8870358006097376E-2</v>
      </c>
      <c r="L20" s="22">
        <f t="shared" si="2"/>
        <v>3.9067820180207491E-3</v>
      </c>
    </row>
    <row r="21" spans="1:12" x14ac:dyDescent="0.15">
      <c r="A21" s="40"/>
      <c r="B21" s="12">
        <v>32</v>
      </c>
      <c r="C21" s="37" t="s">
        <v>23</v>
      </c>
      <c r="D21" s="37"/>
      <c r="E21" s="15">
        <f>VLOOKUP(C21,RA!B24:D56,3,0)</f>
        <v>204687.89730000001</v>
      </c>
      <c r="F21" s="25">
        <f>VLOOKUP(C21,RA!B25:I60,8,0)</f>
        <v>19367.845799999999</v>
      </c>
      <c r="G21" s="16">
        <f t="shared" si="0"/>
        <v>185320.0515</v>
      </c>
      <c r="H21" s="27">
        <f>RA!J25</f>
        <v>9.46213530720558</v>
      </c>
      <c r="I21" s="20">
        <f>VLOOKUP(B21,RMS!B:D,3,FALSE)</f>
        <v>204687.897237561</v>
      </c>
      <c r="J21" s="21">
        <f>VLOOKUP(B21,RMS!B:E,4,FALSE)</f>
        <v>185320.05058595599</v>
      </c>
      <c r="K21" s="22">
        <f t="shared" si="1"/>
        <v>6.2439008615911007E-5</v>
      </c>
      <c r="L21" s="22">
        <f t="shared" si="2"/>
        <v>9.1404400882311165E-4</v>
      </c>
    </row>
    <row r="22" spans="1:12" x14ac:dyDescent="0.15">
      <c r="A22" s="40"/>
      <c r="B22" s="12">
        <v>33</v>
      </c>
      <c r="C22" s="37" t="s">
        <v>24</v>
      </c>
      <c r="D22" s="37"/>
      <c r="E22" s="15">
        <f>VLOOKUP(C22,RA!B26:D57,3,0)</f>
        <v>552762.30570000003</v>
      </c>
      <c r="F22" s="25">
        <f>VLOOKUP(C22,RA!B26:I61,8,0)</f>
        <v>120133.80439999999</v>
      </c>
      <c r="G22" s="16">
        <f t="shared" si="0"/>
        <v>432628.5013</v>
      </c>
      <c r="H22" s="27">
        <f>RA!J26</f>
        <v>21.733356844560198</v>
      </c>
      <c r="I22" s="20">
        <f>VLOOKUP(B22,RMS!B:D,3,FALSE)</f>
        <v>552762.20921258605</v>
      </c>
      <c r="J22" s="21">
        <f>VLOOKUP(B22,RMS!B:E,4,FALSE)</f>
        <v>432628.46915571397</v>
      </c>
      <c r="K22" s="22">
        <f t="shared" si="1"/>
        <v>9.6487413975410163E-2</v>
      </c>
      <c r="L22" s="22">
        <f t="shared" si="2"/>
        <v>3.2144286029506475E-2</v>
      </c>
    </row>
    <row r="23" spans="1:12" x14ac:dyDescent="0.15">
      <c r="A23" s="40"/>
      <c r="B23" s="12">
        <v>34</v>
      </c>
      <c r="C23" s="37" t="s">
        <v>25</v>
      </c>
      <c r="D23" s="37"/>
      <c r="E23" s="15">
        <f>VLOOKUP(C23,RA!B26:D58,3,0)</f>
        <v>237644.6924</v>
      </c>
      <c r="F23" s="25">
        <f>VLOOKUP(C23,RA!B27:I62,8,0)</f>
        <v>76846.349300000002</v>
      </c>
      <c r="G23" s="16">
        <f t="shared" si="0"/>
        <v>160798.3431</v>
      </c>
      <c r="H23" s="27">
        <f>RA!J27</f>
        <v>32.336657100951903</v>
      </c>
      <c r="I23" s="20">
        <f>VLOOKUP(B23,RMS!B:D,3,FALSE)</f>
        <v>237644.65907244501</v>
      </c>
      <c r="J23" s="21">
        <f>VLOOKUP(B23,RMS!B:E,4,FALSE)</f>
        <v>160798.36399672701</v>
      </c>
      <c r="K23" s="22">
        <f t="shared" si="1"/>
        <v>3.3327554992865771E-2</v>
      </c>
      <c r="L23" s="22">
        <f t="shared" si="2"/>
        <v>-2.0896727015497163E-2</v>
      </c>
    </row>
    <row r="24" spans="1:12" x14ac:dyDescent="0.15">
      <c r="A24" s="40"/>
      <c r="B24" s="12">
        <v>35</v>
      </c>
      <c r="C24" s="37" t="s">
        <v>26</v>
      </c>
      <c r="D24" s="37"/>
      <c r="E24" s="15">
        <f>VLOOKUP(C24,RA!B28:D59,3,0)</f>
        <v>716143.20220000006</v>
      </c>
      <c r="F24" s="25">
        <f>VLOOKUP(C24,RA!B28:I63,8,0)</f>
        <v>54258.0285</v>
      </c>
      <c r="G24" s="16">
        <f t="shared" si="0"/>
        <v>661885.17370000004</v>
      </c>
      <c r="H24" s="27">
        <f>RA!J28</f>
        <v>7.5764216337345296</v>
      </c>
      <c r="I24" s="20">
        <f>VLOOKUP(B24,RMS!B:D,3,FALSE)</f>
        <v>716143.20223628299</v>
      </c>
      <c r="J24" s="21">
        <f>VLOOKUP(B24,RMS!B:E,4,FALSE)</f>
        <v>661885.17728849605</v>
      </c>
      <c r="K24" s="22">
        <f t="shared" si="1"/>
        <v>-3.628293052315712E-5</v>
      </c>
      <c r="L24" s="22">
        <f t="shared" si="2"/>
        <v>-3.588496008887887E-3</v>
      </c>
    </row>
    <row r="25" spans="1:12" x14ac:dyDescent="0.15">
      <c r="A25" s="40"/>
      <c r="B25" s="12">
        <v>36</v>
      </c>
      <c r="C25" s="37" t="s">
        <v>27</v>
      </c>
      <c r="D25" s="37"/>
      <c r="E25" s="15">
        <f>VLOOKUP(C25,RA!B28:D60,3,0)</f>
        <v>435799.87410000002</v>
      </c>
      <c r="F25" s="25">
        <f>VLOOKUP(C25,RA!B29:I64,8,0)</f>
        <v>65009.702700000002</v>
      </c>
      <c r="G25" s="16">
        <f t="shared" si="0"/>
        <v>370790.17139999999</v>
      </c>
      <c r="H25" s="27">
        <f>RA!J29</f>
        <v>14.917329389838899</v>
      </c>
      <c r="I25" s="20">
        <f>VLOOKUP(B25,RMS!B:D,3,FALSE)</f>
        <v>435799.87340265501</v>
      </c>
      <c r="J25" s="21">
        <f>VLOOKUP(B25,RMS!B:E,4,FALSE)</f>
        <v>370790.17457527301</v>
      </c>
      <c r="K25" s="22">
        <f t="shared" si="1"/>
        <v>6.9734500721096992E-4</v>
      </c>
      <c r="L25" s="22">
        <f t="shared" si="2"/>
        <v>-3.175273013766855E-3</v>
      </c>
    </row>
    <row r="26" spans="1:12" x14ac:dyDescent="0.15">
      <c r="A26" s="40"/>
      <c r="B26" s="12">
        <v>37</v>
      </c>
      <c r="C26" s="37" t="s">
        <v>28</v>
      </c>
      <c r="D26" s="37"/>
      <c r="E26" s="15">
        <f>VLOOKUP(C26,RA!B30:D61,3,0)</f>
        <v>1068705.6868</v>
      </c>
      <c r="F26" s="25">
        <f>VLOOKUP(C26,RA!B30:I65,8,0)</f>
        <v>120578.7234</v>
      </c>
      <c r="G26" s="16">
        <f t="shared" si="0"/>
        <v>948126.96340000001</v>
      </c>
      <c r="H26" s="27">
        <f>RA!J30</f>
        <v>11.282687543382099</v>
      </c>
      <c r="I26" s="20">
        <f>VLOOKUP(B26,RMS!B:D,3,FALSE)</f>
        <v>1068705.6591575199</v>
      </c>
      <c r="J26" s="21">
        <f>VLOOKUP(B26,RMS!B:E,4,FALSE)</f>
        <v>948126.96274329606</v>
      </c>
      <c r="K26" s="22">
        <f t="shared" si="1"/>
        <v>2.7642480097711086E-2</v>
      </c>
      <c r="L26" s="22">
        <f t="shared" si="2"/>
        <v>6.5670395269989967E-4</v>
      </c>
    </row>
    <row r="27" spans="1:12" x14ac:dyDescent="0.15">
      <c r="A27" s="40"/>
      <c r="B27" s="12">
        <v>38</v>
      </c>
      <c r="C27" s="37" t="s">
        <v>29</v>
      </c>
      <c r="D27" s="37"/>
      <c r="E27" s="15">
        <f>VLOOKUP(C27,RA!B30:D62,3,0)</f>
        <v>626684.53810000001</v>
      </c>
      <c r="F27" s="25">
        <f>VLOOKUP(C27,RA!B31:I66,8,0)</f>
        <v>30138.6227</v>
      </c>
      <c r="G27" s="16">
        <f t="shared" si="0"/>
        <v>596545.91540000006</v>
      </c>
      <c r="H27" s="27">
        <f>RA!J31</f>
        <v>4.80921753572781</v>
      </c>
      <c r="I27" s="20">
        <f>VLOOKUP(B27,RMS!B:D,3,FALSE)</f>
        <v>626684.54073008802</v>
      </c>
      <c r="J27" s="21">
        <f>VLOOKUP(B27,RMS!B:E,4,FALSE)</f>
        <v>596545.80870707997</v>
      </c>
      <c r="K27" s="22">
        <f t="shared" si="1"/>
        <v>-2.6300880126655102E-3</v>
      </c>
      <c r="L27" s="22">
        <f t="shared" si="2"/>
        <v>0.10669292008969933</v>
      </c>
    </row>
    <row r="28" spans="1:12" x14ac:dyDescent="0.15">
      <c r="A28" s="40"/>
      <c r="B28" s="12">
        <v>39</v>
      </c>
      <c r="C28" s="37" t="s">
        <v>30</v>
      </c>
      <c r="D28" s="37"/>
      <c r="E28" s="15">
        <f>VLOOKUP(C28,RA!B32:D63,3,0)</f>
        <v>123790.81230000001</v>
      </c>
      <c r="F28" s="25">
        <f>VLOOKUP(C28,RA!B32:I67,8,0)</f>
        <v>33507.768900000003</v>
      </c>
      <c r="G28" s="16">
        <f t="shared" si="0"/>
        <v>90283.043399999995</v>
      </c>
      <c r="H28" s="27">
        <f>RA!J32</f>
        <v>27.0680580225904</v>
      </c>
      <c r="I28" s="20">
        <f>VLOOKUP(B28,RMS!B:D,3,FALSE)</f>
        <v>123790.762397799</v>
      </c>
      <c r="J28" s="21">
        <f>VLOOKUP(B28,RMS!B:E,4,FALSE)</f>
        <v>90283.025928375995</v>
      </c>
      <c r="K28" s="22">
        <f t="shared" si="1"/>
        <v>4.9902201004442759E-2</v>
      </c>
      <c r="L28" s="22">
        <f t="shared" si="2"/>
        <v>1.7471623999881558E-2</v>
      </c>
    </row>
    <row r="29" spans="1:12" x14ac:dyDescent="0.15">
      <c r="A29" s="40"/>
      <c r="B29" s="12">
        <v>40</v>
      </c>
      <c r="C29" s="37" t="s">
        <v>31</v>
      </c>
      <c r="D29" s="37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</row>
    <row r="30" spans="1:12" x14ac:dyDescent="0.15">
      <c r="A30" s="40"/>
      <c r="B30" s="12">
        <v>41</v>
      </c>
      <c r="C30" s="37" t="s">
        <v>36</v>
      </c>
      <c r="D30" s="37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 x14ac:dyDescent="0.15">
      <c r="A31" s="40"/>
      <c r="B31" s="12">
        <v>42</v>
      </c>
      <c r="C31" s="37" t="s">
        <v>32</v>
      </c>
      <c r="D31" s="37"/>
      <c r="E31" s="15">
        <f>VLOOKUP(C31,RA!B34:D66,3,0)</f>
        <v>125397.5407</v>
      </c>
      <c r="F31" s="25">
        <f>VLOOKUP(C31,RA!B35:I70,8,0)</f>
        <v>20178.319299999999</v>
      </c>
      <c r="G31" s="16">
        <f t="shared" si="0"/>
        <v>105219.22139999999</v>
      </c>
      <c r="H31" s="27">
        <f>RA!J35</f>
        <v>16.091479296451599</v>
      </c>
      <c r="I31" s="20">
        <f>VLOOKUP(B31,RMS!B:D,3,FALSE)</f>
        <v>125397.5401</v>
      </c>
      <c r="J31" s="21">
        <f>VLOOKUP(B31,RMS!B:E,4,FALSE)</f>
        <v>105219.2219</v>
      </c>
      <c r="K31" s="22">
        <f t="shared" si="1"/>
        <v>5.9999999939464033E-4</v>
      </c>
      <c r="L31" s="22">
        <f t="shared" si="2"/>
        <v>-5.0000000919681042E-4</v>
      </c>
    </row>
    <row r="32" spans="1:12" x14ac:dyDescent="0.15">
      <c r="A32" s="40"/>
      <c r="B32" s="12">
        <v>71</v>
      </c>
      <c r="C32" s="37" t="s">
        <v>37</v>
      </c>
      <c r="D32" s="37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 x14ac:dyDescent="0.15">
      <c r="A33" s="40"/>
      <c r="B33" s="12">
        <v>72</v>
      </c>
      <c r="C33" s="37" t="s">
        <v>38</v>
      </c>
      <c r="D33" s="37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 x14ac:dyDescent="0.15">
      <c r="A34" s="40"/>
      <c r="B34" s="12">
        <v>73</v>
      </c>
      <c r="C34" s="37" t="s">
        <v>39</v>
      </c>
      <c r="D34" s="37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 x14ac:dyDescent="0.15">
      <c r="A35" s="40"/>
      <c r="B35" s="12">
        <v>75</v>
      </c>
      <c r="C35" s="37" t="s">
        <v>33</v>
      </c>
      <c r="D35" s="37"/>
      <c r="E35" s="15">
        <f>VLOOKUP(C35,RA!B8:D70,3,0)</f>
        <v>257419.65789999999</v>
      </c>
      <c r="F35" s="25">
        <f>VLOOKUP(C35,RA!B8:I74,8,0)</f>
        <v>15314.579900000001</v>
      </c>
      <c r="G35" s="16">
        <f t="shared" si="0"/>
        <v>242105.07799999998</v>
      </c>
      <c r="H35" s="27">
        <f>RA!J39</f>
        <v>5.9492658893786796</v>
      </c>
      <c r="I35" s="20">
        <f>VLOOKUP(B35,RMS!B:D,3,FALSE)</f>
        <v>257419.65811965801</v>
      </c>
      <c r="J35" s="21">
        <f>VLOOKUP(B35,RMS!B:E,4,FALSE)</f>
        <v>242105.07692307699</v>
      </c>
      <c r="K35" s="22">
        <f t="shared" si="1"/>
        <v>-2.196580171585083E-4</v>
      </c>
      <c r="L35" s="22">
        <f t="shared" si="2"/>
        <v>1.0769229847937822E-3</v>
      </c>
    </row>
    <row r="36" spans="1:12" x14ac:dyDescent="0.15">
      <c r="A36" s="40"/>
      <c r="B36" s="12">
        <v>76</v>
      </c>
      <c r="C36" s="37" t="s">
        <v>34</v>
      </c>
      <c r="D36" s="37"/>
      <c r="E36" s="15">
        <f>VLOOKUP(C36,RA!B8:D71,3,0)</f>
        <v>546728.22739999997</v>
      </c>
      <c r="F36" s="25">
        <f>VLOOKUP(C36,RA!B8:I75,8,0)</f>
        <v>32907.620199999998</v>
      </c>
      <c r="G36" s="16">
        <f t="shared" si="0"/>
        <v>513820.60719999997</v>
      </c>
      <c r="H36" s="27">
        <f>RA!J40</f>
        <v>6.0190088147623602</v>
      </c>
      <c r="I36" s="20">
        <f>VLOOKUP(B36,RMS!B:D,3,FALSE)</f>
        <v>546728.22122393199</v>
      </c>
      <c r="J36" s="21">
        <f>VLOOKUP(B36,RMS!B:E,4,FALSE)</f>
        <v>513820.60539829102</v>
      </c>
      <c r="K36" s="22">
        <f t="shared" si="1"/>
        <v>6.1760679818689823E-3</v>
      </c>
      <c r="L36" s="22">
        <f t="shared" si="2"/>
        <v>1.8017089460045099E-3</v>
      </c>
    </row>
    <row r="37" spans="1:12" x14ac:dyDescent="0.15">
      <c r="A37" s="40"/>
      <c r="B37" s="12">
        <v>77</v>
      </c>
      <c r="C37" s="37" t="s">
        <v>40</v>
      </c>
      <c r="D37" s="37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 x14ac:dyDescent="0.15">
      <c r="A38" s="40"/>
      <c r="B38" s="12">
        <v>78</v>
      </c>
      <c r="C38" s="37" t="s">
        <v>41</v>
      </c>
      <c r="D38" s="37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 s="35" customFormat="1" x14ac:dyDescent="0.15">
      <c r="A39" s="40"/>
      <c r="B39" s="12">
        <v>9101</v>
      </c>
      <c r="C39" s="37" t="s">
        <v>72</v>
      </c>
      <c r="D39" s="37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</row>
    <row r="40" spans="1:12" x14ac:dyDescent="0.15">
      <c r="A40" s="40"/>
      <c r="B40" s="12">
        <v>99</v>
      </c>
      <c r="C40" s="37" t="s">
        <v>35</v>
      </c>
      <c r="D40" s="37"/>
      <c r="E40" s="15">
        <f>VLOOKUP(C40,RA!B8:D74,3,0)</f>
        <v>16046.7754</v>
      </c>
      <c r="F40" s="25">
        <f>VLOOKUP(C40,RA!B8:I78,8,0)</f>
        <v>2076.1174999999998</v>
      </c>
      <c r="G40" s="16">
        <f t="shared" si="0"/>
        <v>13970.6579</v>
      </c>
      <c r="H40" s="27">
        <f>RA!J43</f>
        <v>0</v>
      </c>
      <c r="I40" s="20">
        <f>VLOOKUP(B40,RMS!B:D,3,FALSE)</f>
        <v>16046.775508660499</v>
      </c>
      <c r="J40" s="21">
        <f>VLOOKUP(B40,RMS!B:E,4,FALSE)</f>
        <v>13970.657968383601</v>
      </c>
      <c r="K40" s="22">
        <f t="shared" si="1"/>
        <v>-1.0866049888136331E-4</v>
      </c>
      <c r="L40" s="22">
        <f t="shared" si="2"/>
        <v>-6.8383600591914728E-5</v>
      </c>
    </row>
  </sheetData>
  <mergeCells count="40">
    <mergeCell ref="C38:D38"/>
    <mergeCell ref="C29:D29"/>
    <mergeCell ref="C27:D27"/>
    <mergeCell ref="C28:D28"/>
    <mergeCell ref="C23:D23"/>
    <mergeCell ref="C24:D24"/>
    <mergeCell ref="C25:D25"/>
    <mergeCell ref="C26:D26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sqref="A1:W44"/>
    </sheetView>
  </sheetViews>
  <sheetFormatPr defaultRowHeight="11.25" x14ac:dyDescent="0.15"/>
  <cols>
    <col min="1" max="1" width="7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 x14ac:dyDescent="0.2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55" t="s">
        <v>47</v>
      </c>
      <c r="W1" s="43"/>
    </row>
    <row r="2" spans="1:23" ht="12.75" x14ac:dyDescent="0.2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55"/>
      <c r="W2" s="43"/>
    </row>
    <row r="3" spans="1:23" ht="23.25" thickBo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56" t="s">
        <v>48</v>
      </c>
      <c r="W3" s="43"/>
    </row>
    <row r="4" spans="1:23" ht="15" thickTop="1" thickBot="1" x14ac:dyDescent="0.2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54"/>
      <c r="W4" s="43"/>
    </row>
    <row r="5" spans="1:23" ht="15" thickTop="1" thickBot="1" x14ac:dyDescent="0.25">
      <c r="A5" s="57"/>
      <c r="B5" s="58"/>
      <c r="C5" s="59"/>
      <c r="D5" s="60" t="s">
        <v>0</v>
      </c>
      <c r="E5" s="60" t="s">
        <v>60</v>
      </c>
      <c r="F5" s="60" t="s">
        <v>61</v>
      </c>
      <c r="G5" s="60" t="s">
        <v>49</v>
      </c>
      <c r="H5" s="60" t="s">
        <v>50</v>
      </c>
      <c r="I5" s="60" t="s">
        <v>1</v>
      </c>
      <c r="J5" s="60" t="s">
        <v>2</v>
      </c>
      <c r="K5" s="60" t="s">
        <v>51</v>
      </c>
      <c r="L5" s="60" t="s">
        <v>52</v>
      </c>
      <c r="M5" s="60" t="s">
        <v>53</v>
      </c>
      <c r="N5" s="60" t="s">
        <v>54</v>
      </c>
      <c r="O5" s="60" t="s">
        <v>55</v>
      </c>
      <c r="P5" s="60" t="s">
        <v>62</v>
      </c>
      <c r="Q5" s="60" t="s">
        <v>63</v>
      </c>
      <c r="R5" s="60" t="s">
        <v>56</v>
      </c>
      <c r="S5" s="60" t="s">
        <v>57</v>
      </c>
      <c r="T5" s="60" t="s">
        <v>58</v>
      </c>
      <c r="U5" s="61" t="s">
        <v>59</v>
      </c>
      <c r="V5" s="54"/>
      <c r="W5" s="54"/>
    </row>
    <row r="6" spans="1:23" ht="14.25" thickBot="1" x14ac:dyDescent="0.2">
      <c r="A6" s="62" t="s">
        <v>3</v>
      </c>
      <c r="B6" s="44" t="s">
        <v>4</v>
      </c>
      <c r="C6" s="45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  <c r="V6" s="54"/>
      <c r="W6" s="54"/>
    </row>
    <row r="7" spans="1:23" ht="14.25" thickBot="1" x14ac:dyDescent="0.2">
      <c r="A7" s="46" t="s">
        <v>5</v>
      </c>
      <c r="B7" s="47"/>
      <c r="C7" s="48"/>
      <c r="D7" s="64">
        <v>15584905.850500001</v>
      </c>
      <c r="E7" s="64">
        <v>19295516</v>
      </c>
      <c r="F7" s="65">
        <v>80.769572840135496</v>
      </c>
      <c r="G7" s="64">
        <v>14189141.4133</v>
      </c>
      <c r="H7" s="65">
        <v>9.8368491548875792</v>
      </c>
      <c r="I7" s="64">
        <v>1951642.6616</v>
      </c>
      <c r="J7" s="65">
        <v>12.522646465248901</v>
      </c>
      <c r="K7" s="64">
        <v>1495065.6078999999</v>
      </c>
      <c r="L7" s="65">
        <v>10.536688333366101</v>
      </c>
      <c r="M7" s="65">
        <v>0.30538930953091598</v>
      </c>
      <c r="N7" s="64">
        <v>150554081.69049999</v>
      </c>
      <c r="O7" s="64">
        <v>3832837449.0439</v>
      </c>
      <c r="P7" s="64">
        <v>948229</v>
      </c>
      <c r="Q7" s="64">
        <v>942811</v>
      </c>
      <c r="R7" s="65">
        <v>0.57466448736809295</v>
      </c>
      <c r="S7" s="64">
        <v>16.435803851706702</v>
      </c>
      <c r="T7" s="64">
        <v>16.598120215292401</v>
      </c>
      <c r="U7" s="66">
        <v>-0.98757788210515196</v>
      </c>
      <c r="V7" s="54"/>
      <c r="W7" s="54"/>
    </row>
    <row r="8" spans="1:23" ht="14.25" thickBot="1" x14ac:dyDescent="0.2">
      <c r="A8" s="49">
        <v>41829</v>
      </c>
      <c r="B8" s="52" t="s">
        <v>6</v>
      </c>
      <c r="C8" s="53"/>
      <c r="D8" s="67">
        <v>620546.05310000002</v>
      </c>
      <c r="E8" s="67">
        <v>664664</v>
      </c>
      <c r="F8" s="68">
        <v>93.362368520034195</v>
      </c>
      <c r="G8" s="67">
        <v>511629.73379999999</v>
      </c>
      <c r="H8" s="68">
        <v>21.2881136698315</v>
      </c>
      <c r="I8" s="67">
        <v>131959.92000000001</v>
      </c>
      <c r="J8" s="68">
        <v>21.2651292101176</v>
      </c>
      <c r="K8" s="67">
        <v>85341.155599999998</v>
      </c>
      <c r="L8" s="68">
        <v>16.6802572176856</v>
      </c>
      <c r="M8" s="68">
        <v>0.54626357086732502</v>
      </c>
      <c r="N8" s="67">
        <v>5863964.5369999995</v>
      </c>
      <c r="O8" s="67">
        <v>146448606.5291</v>
      </c>
      <c r="P8" s="67">
        <v>30302</v>
      </c>
      <c r="Q8" s="67">
        <v>30377</v>
      </c>
      <c r="R8" s="68">
        <v>-0.24689732363301101</v>
      </c>
      <c r="S8" s="67">
        <v>20.478716028645</v>
      </c>
      <c r="T8" s="67">
        <v>21.212151456694201</v>
      </c>
      <c r="U8" s="69">
        <v>-3.5814522112779299</v>
      </c>
      <c r="V8" s="54"/>
      <c r="W8" s="54"/>
    </row>
    <row r="9" spans="1:23" ht="12" customHeight="1" thickBot="1" x14ac:dyDescent="0.2">
      <c r="A9" s="50"/>
      <c r="B9" s="52" t="s">
        <v>7</v>
      </c>
      <c r="C9" s="53"/>
      <c r="D9" s="67">
        <v>112196.6385</v>
      </c>
      <c r="E9" s="67">
        <v>133855</v>
      </c>
      <c r="F9" s="68">
        <v>83.819534944529494</v>
      </c>
      <c r="G9" s="67">
        <v>107716.75169999999</v>
      </c>
      <c r="H9" s="68">
        <v>4.1589508867449601</v>
      </c>
      <c r="I9" s="67">
        <v>24569.784299999999</v>
      </c>
      <c r="J9" s="68">
        <v>21.8988595634262</v>
      </c>
      <c r="K9" s="67">
        <v>21666.948799999998</v>
      </c>
      <c r="L9" s="68">
        <v>20.1147439539806</v>
      </c>
      <c r="M9" s="68">
        <v>0.13397527851268101</v>
      </c>
      <c r="N9" s="67">
        <v>1157615.0654</v>
      </c>
      <c r="O9" s="67">
        <v>24663058.325800002</v>
      </c>
      <c r="P9" s="67">
        <v>6680</v>
      </c>
      <c r="Q9" s="67">
        <v>6904</v>
      </c>
      <c r="R9" s="68">
        <v>-3.2444959443800698</v>
      </c>
      <c r="S9" s="67">
        <v>16.7959039670659</v>
      </c>
      <c r="T9" s="67">
        <v>17.284870857473901</v>
      </c>
      <c r="U9" s="69">
        <v>-2.9112269953843799</v>
      </c>
      <c r="V9" s="54"/>
      <c r="W9" s="54"/>
    </row>
    <row r="10" spans="1:23" ht="14.25" thickBot="1" x14ac:dyDescent="0.2">
      <c r="A10" s="50"/>
      <c r="B10" s="52" t="s">
        <v>8</v>
      </c>
      <c r="C10" s="53"/>
      <c r="D10" s="67">
        <v>178295.58840000001</v>
      </c>
      <c r="E10" s="67">
        <v>193421</v>
      </c>
      <c r="F10" s="68">
        <v>92.180057180967907</v>
      </c>
      <c r="G10" s="67">
        <v>154481.72270000001</v>
      </c>
      <c r="H10" s="68">
        <v>15.4153289358677</v>
      </c>
      <c r="I10" s="67">
        <v>46291.642200000002</v>
      </c>
      <c r="J10" s="68">
        <v>25.963425464093</v>
      </c>
      <c r="K10" s="67">
        <v>32852.0602</v>
      </c>
      <c r="L10" s="68">
        <v>21.2659851442736</v>
      </c>
      <c r="M10" s="68">
        <v>0.40909403910078102</v>
      </c>
      <c r="N10" s="67">
        <v>1757731.8317</v>
      </c>
      <c r="O10" s="67">
        <v>37335722.667900003</v>
      </c>
      <c r="P10" s="67">
        <v>90034</v>
      </c>
      <c r="Q10" s="67">
        <v>90433</v>
      </c>
      <c r="R10" s="68">
        <v>-0.44121062001702999</v>
      </c>
      <c r="S10" s="67">
        <v>1.98031397472066</v>
      </c>
      <c r="T10" s="67">
        <v>1.99187608174007</v>
      </c>
      <c r="U10" s="69">
        <v>-0.58385221570950896</v>
      </c>
      <c r="V10" s="54"/>
      <c r="W10" s="54"/>
    </row>
    <row r="11" spans="1:23" ht="14.25" thickBot="1" x14ac:dyDescent="0.2">
      <c r="A11" s="50"/>
      <c r="B11" s="52" t="s">
        <v>9</v>
      </c>
      <c r="C11" s="53"/>
      <c r="D11" s="67">
        <v>62239.291700000002</v>
      </c>
      <c r="E11" s="67">
        <v>56813</v>
      </c>
      <c r="F11" s="68">
        <v>109.551144456374</v>
      </c>
      <c r="G11" s="67">
        <v>44346.5245</v>
      </c>
      <c r="H11" s="68">
        <v>40.347620026006801</v>
      </c>
      <c r="I11" s="67">
        <v>13197.922500000001</v>
      </c>
      <c r="J11" s="68">
        <v>21.205129652849202</v>
      </c>
      <c r="K11" s="67">
        <v>10069.6471</v>
      </c>
      <c r="L11" s="68">
        <v>22.7067334216913</v>
      </c>
      <c r="M11" s="68">
        <v>0.31066385633315802</v>
      </c>
      <c r="N11" s="67">
        <v>599378.92229999998</v>
      </c>
      <c r="O11" s="67">
        <v>15699915.119200001</v>
      </c>
      <c r="P11" s="67">
        <v>3558</v>
      </c>
      <c r="Q11" s="67">
        <v>3560</v>
      </c>
      <c r="R11" s="68">
        <v>-5.6179775280896002E-2</v>
      </c>
      <c r="S11" s="67">
        <v>17.4927745081506</v>
      </c>
      <c r="T11" s="67">
        <v>17.5581470505618</v>
      </c>
      <c r="U11" s="69">
        <v>-0.37371168524864001</v>
      </c>
      <c r="V11" s="54"/>
      <c r="W11" s="54"/>
    </row>
    <row r="12" spans="1:23" ht="14.25" thickBot="1" x14ac:dyDescent="0.2">
      <c r="A12" s="50"/>
      <c r="B12" s="52" t="s">
        <v>10</v>
      </c>
      <c r="C12" s="53"/>
      <c r="D12" s="67">
        <v>190639.5336</v>
      </c>
      <c r="E12" s="67">
        <v>208013</v>
      </c>
      <c r="F12" s="68">
        <v>91.647893929706299</v>
      </c>
      <c r="G12" s="67">
        <v>167750.47039999999</v>
      </c>
      <c r="H12" s="68">
        <v>13.644708801961199</v>
      </c>
      <c r="I12" s="67">
        <v>41062.425199999998</v>
      </c>
      <c r="J12" s="68">
        <v>21.539302171268002</v>
      </c>
      <c r="K12" s="67">
        <v>-8235.8158999999996</v>
      </c>
      <c r="L12" s="68">
        <v>-4.9095635203655403</v>
      </c>
      <c r="M12" s="68">
        <v>-5.9858357324378799</v>
      </c>
      <c r="N12" s="67">
        <v>1837899.0393999999</v>
      </c>
      <c r="O12" s="67">
        <v>46727331.386799999</v>
      </c>
      <c r="P12" s="67">
        <v>2792</v>
      </c>
      <c r="Q12" s="67">
        <v>2757</v>
      </c>
      <c r="R12" s="68">
        <v>1.26949582879943</v>
      </c>
      <c r="S12" s="67">
        <v>68.280635243552993</v>
      </c>
      <c r="T12" s="67">
        <v>67.331263257163599</v>
      </c>
      <c r="U12" s="69">
        <v>1.3903971206522401</v>
      </c>
      <c r="V12" s="54"/>
      <c r="W12" s="54"/>
    </row>
    <row r="13" spans="1:23" ht="14.25" thickBot="1" x14ac:dyDescent="0.2">
      <c r="A13" s="50"/>
      <c r="B13" s="52" t="s">
        <v>11</v>
      </c>
      <c r="C13" s="53"/>
      <c r="D13" s="67">
        <v>326522.31449999998</v>
      </c>
      <c r="E13" s="67">
        <v>333551</v>
      </c>
      <c r="F13" s="68">
        <v>97.892770370947801</v>
      </c>
      <c r="G13" s="67">
        <v>266167.22509999998</v>
      </c>
      <c r="H13" s="68">
        <v>22.675627841603902</v>
      </c>
      <c r="I13" s="67">
        <v>81332.328699999998</v>
      </c>
      <c r="J13" s="68">
        <v>24.9086586393164</v>
      </c>
      <c r="K13" s="67">
        <v>53454.286699999997</v>
      </c>
      <c r="L13" s="68">
        <v>20.082971026923801</v>
      </c>
      <c r="M13" s="68">
        <v>0.52153052114340503</v>
      </c>
      <c r="N13" s="67">
        <v>2966561.5043000001</v>
      </c>
      <c r="O13" s="67">
        <v>73495798.609599993</v>
      </c>
      <c r="P13" s="67">
        <v>13773</v>
      </c>
      <c r="Q13" s="67">
        <v>13966</v>
      </c>
      <c r="R13" s="68">
        <v>-1.38192753830731</v>
      </c>
      <c r="S13" s="67">
        <v>23.707421367893701</v>
      </c>
      <c r="T13" s="67">
        <v>23.3682923600172</v>
      </c>
      <c r="U13" s="69">
        <v>1.43047614759062</v>
      </c>
      <c r="V13" s="54"/>
      <c r="W13" s="54"/>
    </row>
    <row r="14" spans="1:23" ht="14.25" thickBot="1" x14ac:dyDescent="0.2">
      <c r="A14" s="50"/>
      <c r="B14" s="52" t="s">
        <v>12</v>
      </c>
      <c r="C14" s="53"/>
      <c r="D14" s="67">
        <v>173796.5227</v>
      </c>
      <c r="E14" s="67">
        <v>163523</v>
      </c>
      <c r="F14" s="68">
        <v>106.28261632920101</v>
      </c>
      <c r="G14" s="67">
        <v>145488.2697</v>
      </c>
      <c r="H14" s="68">
        <v>19.457412654898</v>
      </c>
      <c r="I14" s="67">
        <v>23249.012500000001</v>
      </c>
      <c r="J14" s="68">
        <v>13.377144800607701</v>
      </c>
      <c r="K14" s="67">
        <v>17366.721000000001</v>
      </c>
      <c r="L14" s="68">
        <v>11.9368530781283</v>
      </c>
      <c r="M14" s="68">
        <v>0.33871054299772502</v>
      </c>
      <c r="N14" s="67">
        <v>1620881.122</v>
      </c>
      <c r="O14" s="67">
        <v>34391989.324199997</v>
      </c>
      <c r="P14" s="67">
        <v>3500</v>
      </c>
      <c r="Q14" s="67">
        <v>3400</v>
      </c>
      <c r="R14" s="68">
        <v>2.9411764705882302</v>
      </c>
      <c r="S14" s="67">
        <v>49.656149342857098</v>
      </c>
      <c r="T14" s="67">
        <v>48.343634235294097</v>
      </c>
      <c r="U14" s="69">
        <v>2.6432075884511401</v>
      </c>
      <c r="V14" s="54"/>
      <c r="W14" s="54"/>
    </row>
    <row r="15" spans="1:23" ht="14.25" thickBot="1" x14ac:dyDescent="0.2">
      <c r="A15" s="50"/>
      <c r="B15" s="52" t="s">
        <v>13</v>
      </c>
      <c r="C15" s="53"/>
      <c r="D15" s="67">
        <v>131831.94469999999</v>
      </c>
      <c r="E15" s="67">
        <v>113089</v>
      </c>
      <c r="F15" s="68">
        <v>116.573623164057</v>
      </c>
      <c r="G15" s="67">
        <v>93886.952399999995</v>
      </c>
      <c r="H15" s="68">
        <v>40.415618283504998</v>
      </c>
      <c r="I15" s="67">
        <v>20084.343199999999</v>
      </c>
      <c r="J15" s="68">
        <v>15.234807652807101</v>
      </c>
      <c r="K15" s="67">
        <v>13927.4548</v>
      </c>
      <c r="L15" s="68">
        <v>14.8342814885106</v>
      </c>
      <c r="M15" s="68">
        <v>0.44206845316776799</v>
      </c>
      <c r="N15" s="67">
        <v>1341571.5186000001</v>
      </c>
      <c r="O15" s="67">
        <v>27163438.814599998</v>
      </c>
      <c r="P15" s="67">
        <v>6676</v>
      </c>
      <c r="Q15" s="67">
        <v>6872</v>
      </c>
      <c r="R15" s="68">
        <v>-2.8521536670547101</v>
      </c>
      <c r="S15" s="67">
        <v>19.747145701018599</v>
      </c>
      <c r="T15" s="67">
        <v>20.351223355646098</v>
      </c>
      <c r="U15" s="69">
        <v>-3.0590631363821301</v>
      </c>
      <c r="V15" s="54"/>
      <c r="W15" s="54"/>
    </row>
    <row r="16" spans="1:23" ht="14.25" thickBot="1" x14ac:dyDescent="0.2">
      <c r="A16" s="50"/>
      <c r="B16" s="52" t="s">
        <v>14</v>
      </c>
      <c r="C16" s="53"/>
      <c r="D16" s="67">
        <v>916279.08420000004</v>
      </c>
      <c r="E16" s="67">
        <v>1185779</v>
      </c>
      <c r="F16" s="68">
        <v>77.272331876344595</v>
      </c>
      <c r="G16" s="67">
        <v>923016.42550000001</v>
      </c>
      <c r="H16" s="68">
        <v>-0.729926479515286</v>
      </c>
      <c r="I16" s="67">
        <v>10651.8207</v>
      </c>
      <c r="J16" s="68">
        <v>1.1625083321966301</v>
      </c>
      <c r="K16" s="67">
        <v>5038.6849000000002</v>
      </c>
      <c r="L16" s="68">
        <v>0.54589330815760195</v>
      </c>
      <c r="M16" s="68">
        <v>1.1140081015981</v>
      </c>
      <c r="N16" s="67">
        <v>8646344.7410000004</v>
      </c>
      <c r="O16" s="67">
        <v>195537483.2852</v>
      </c>
      <c r="P16" s="67">
        <v>67047</v>
      </c>
      <c r="Q16" s="67">
        <v>67026</v>
      </c>
      <c r="R16" s="68">
        <v>3.1331125234990001E-2</v>
      </c>
      <c r="S16" s="67">
        <v>13.666220475189</v>
      </c>
      <c r="T16" s="67">
        <v>13.795366354847401</v>
      </c>
      <c r="U16" s="69">
        <v>-0.94500070368975297</v>
      </c>
      <c r="V16" s="54"/>
      <c r="W16" s="54"/>
    </row>
    <row r="17" spans="1:23" ht="12" thickBot="1" x14ac:dyDescent="0.2">
      <c r="A17" s="50"/>
      <c r="B17" s="52" t="s">
        <v>15</v>
      </c>
      <c r="C17" s="53"/>
      <c r="D17" s="67">
        <v>440122.08120000002</v>
      </c>
      <c r="E17" s="67">
        <v>476083</v>
      </c>
      <c r="F17" s="68">
        <v>92.446502227552799</v>
      </c>
      <c r="G17" s="67">
        <v>371215.68170000002</v>
      </c>
      <c r="H17" s="68">
        <v>18.562362232231099</v>
      </c>
      <c r="I17" s="67">
        <v>59389.749600000003</v>
      </c>
      <c r="J17" s="68">
        <v>13.493926375625801</v>
      </c>
      <c r="K17" s="67">
        <v>51907.145100000002</v>
      </c>
      <c r="L17" s="68">
        <v>13.983015173898</v>
      </c>
      <c r="M17" s="68">
        <v>0.14415365140164499</v>
      </c>
      <c r="N17" s="67">
        <v>4733746.5437000003</v>
      </c>
      <c r="O17" s="67">
        <v>195245187.285</v>
      </c>
      <c r="P17" s="67">
        <v>12169</v>
      </c>
      <c r="Q17" s="67">
        <v>12301</v>
      </c>
      <c r="R17" s="68">
        <v>-1.0730834891472201</v>
      </c>
      <c r="S17" s="67">
        <v>36.167481403566399</v>
      </c>
      <c r="T17" s="67">
        <v>36.041888513129003</v>
      </c>
      <c r="U17" s="69">
        <v>0.347253625531801</v>
      </c>
      <c r="V17" s="36"/>
      <c r="W17" s="36"/>
    </row>
    <row r="18" spans="1:23" ht="12" thickBot="1" x14ac:dyDescent="0.2">
      <c r="A18" s="50"/>
      <c r="B18" s="52" t="s">
        <v>16</v>
      </c>
      <c r="C18" s="53"/>
      <c r="D18" s="67">
        <v>1785850.2198000001</v>
      </c>
      <c r="E18" s="67">
        <v>1902343</v>
      </c>
      <c r="F18" s="68">
        <v>93.876352466405905</v>
      </c>
      <c r="G18" s="67">
        <v>1503385.6813999999</v>
      </c>
      <c r="H18" s="68">
        <v>18.788561171938301</v>
      </c>
      <c r="I18" s="67">
        <v>260222.3523</v>
      </c>
      <c r="J18" s="68">
        <v>14.571342513211601</v>
      </c>
      <c r="K18" s="67">
        <v>183583.4566</v>
      </c>
      <c r="L18" s="68">
        <v>12.211334647609601</v>
      </c>
      <c r="M18" s="68">
        <v>0.41746079477621101</v>
      </c>
      <c r="N18" s="67">
        <v>17809414.926199999</v>
      </c>
      <c r="O18" s="67">
        <v>480314173.69730002</v>
      </c>
      <c r="P18" s="67">
        <v>93046</v>
      </c>
      <c r="Q18" s="67">
        <v>93689</v>
      </c>
      <c r="R18" s="68">
        <v>-0.68631322780688997</v>
      </c>
      <c r="S18" s="67">
        <v>19.1931971261527</v>
      </c>
      <c r="T18" s="67">
        <v>19.031065032180901</v>
      </c>
      <c r="U18" s="69">
        <v>0.844737293667432</v>
      </c>
      <c r="V18" s="36"/>
      <c r="W18" s="36"/>
    </row>
    <row r="19" spans="1:23" ht="12" thickBot="1" x14ac:dyDescent="0.2">
      <c r="A19" s="50"/>
      <c r="B19" s="52" t="s">
        <v>17</v>
      </c>
      <c r="C19" s="53"/>
      <c r="D19" s="67">
        <v>683929.08180000004</v>
      </c>
      <c r="E19" s="67">
        <v>835301</v>
      </c>
      <c r="F19" s="68">
        <v>81.878159106717206</v>
      </c>
      <c r="G19" s="67">
        <v>402461.65159999998</v>
      </c>
      <c r="H19" s="68">
        <v>69.936459556088494</v>
      </c>
      <c r="I19" s="67">
        <v>42860.8626</v>
      </c>
      <c r="J19" s="68">
        <v>6.2668577401616803</v>
      </c>
      <c r="K19" s="67">
        <v>53069.7189</v>
      </c>
      <c r="L19" s="68">
        <v>13.1862796589488</v>
      </c>
      <c r="M19" s="68">
        <v>-0.192366880993598</v>
      </c>
      <c r="N19" s="67">
        <v>4781943.4200999998</v>
      </c>
      <c r="O19" s="67">
        <v>153519345.89289999</v>
      </c>
      <c r="P19" s="67">
        <v>12861</v>
      </c>
      <c r="Q19" s="67">
        <v>11559</v>
      </c>
      <c r="R19" s="68">
        <v>11.263950168699701</v>
      </c>
      <c r="S19" s="67">
        <v>53.178530580825701</v>
      </c>
      <c r="T19" s="67">
        <v>39.237291193009803</v>
      </c>
      <c r="U19" s="69">
        <v>26.215916903959499</v>
      </c>
      <c r="V19" s="36"/>
      <c r="W19" s="36"/>
    </row>
    <row r="20" spans="1:23" ht="12" thickBot="1" x14ac:dyDescent="0.2">
      <c r="A20" s="50"/>
      <c r="B20" s="52" t="s">
        <v>18</v>
      </c>
      <c r="C20" s="53"/>
      <c r="D20" s="67">
        <v>801661.0723</v>
      </c>
      <c r="E20" s="67">
        <v>777706</v>
      </c>
      <c r="F20" s="68">
        <v>103.080222127642</v>
      </c>
      <c r="G20" s="67">
        <v>667513.99979999999</v>
      </c>
      <c r="H20" s="68">
        <v>20.096518206388598</v>
      </c>
      <c r="I20" s="67">
        <v>67732.059599999993</v>
      </c>
      <c r="J20" s="68">
        <v>8.4489645238322204</v>
      </c>
      <c r="K20" s="67">
        <v>43265.615299999998</v>
      </c>
      <c r="L20" s="68">
        <v>6.4816041780341997</v>
      </c>
      <c r="M20" s="68">
        <v>0.56549396397928997</v>
      </c>
      <c r="N20" s="67">
        <v>8302121.8968000002</v>
      </c>
      <c r="O20" s="67">
        <v>221047875.63949999</v>
      </c>
      <c r="P20" s="67">
        <v>38209</v>
      </c>
      <c r="Q20" s="67">
        <v>37983</v>
      </c>
      <c r="R20" s="68">
        <v>0.59500302767028201</v>
      </c>
      <c r="S20" s="67">
        <v>20.980948789552201</v>
      </c>
      <c r="T20" s="67">
        <v>21.370292138588301</v>
      </c>
      <c r="U20" s="69">
        <v>-1.8556994392455399</v>
      </c>
      <c r="V20" s="36"/>
      <c r="W20" s="36"/>
    </row>
    <row r="21" spans="1:23" ht="12" thickBot="1" x14ac:dyDescent="0.2">
      <c r="A21" s="50"/>
      <c r="B21" s="52" t="s">
        <v>19</v>
      </c>
      <c r="C21" s="53"/>
      <c r="D21" s="67">
        <v>319245.321</v>
      </c>
      <c r="E21" s="67">
        <v>374527</v>
      </c>
      <c r="F21" s="68">
        <v>85.239601150250905</v>
      </c>
      <c r="G21" s="67">
        <v>310644.66769999999</v>
      </c>
      <c r="H21" s="68">
        <v>2.7686466868009898</v>
      </c>
      <c r="I21" s="67">
        <v>40680.3531</v>
      </c>
      <c r="J21" s="68">
        <v>12.742662280084</v>
      </c>
      <c r="K21" s="67">
        <v>32067.706900000001</v>
      </c>
      <c r="L21" s="68">
        <v>10.3229542413935</v>
      </c>
      <c r="M21" s="68">
        <v>0.26857692777527498</v>
      </c>
      <c r="N21" s="67">
        <v>3165571.9419</v>
      </c>
      <c r="O21" s="67">
        <v>88538059.221100003</v>
      </c>
      <c r="P21" s="67">
        <v>30306</v>
      </c>
      <c r="Q21" s="67">
        <v>30391</v>
      </c>
      <c r="R21" s="68">
        <v>-0.27968806554572501</v>
      </c>
      <c r="S21" s="67">
        <v>10.534063254801</v>
      </c>
      <c r="T21" s="67">
        <v>10.680369135599401</v>
      </c>
      <c r="U21" s="69">
        <v>-1.3888836364414501</v>
      </c>
      <c r="V21" s="36"/>
      <c r="W21" s="36"/>
    </row>
    <row r="22" spans="1:23" ht="12" thickBot="1" x14ac:dyDescent="0.2">
      <c r="A22" s="50"/>
      <c r="B22" s="52" t="s">
        <v>20</v>
      </c>
      <c r="C22" s="53"/>
      <c r="D22" s="67">
        <v>1227497.3807999999</v>
      </c>
      <c r="E22" s="67">
        <v>1388330</v>
      </c>
      <c r="F22" s="68">
        <v>88.415389770443596</v>
      </c>
      <c r="G22" s="67">
        <v>1090374.9099000001</v>
      </c>
      <c r="H22" s="68">
        <v>12.575717732956299</v>
      </c>
      <c r="I22" s="67">
        <v>170084.5189</v>
      </c>
      <c r="J22" s="68">
        <v>13.8562021850629</v>
      </c>
      <c r="K22" s="67">
        <v>123326.6122</v>
      </c>
      <c r="L22" s="68">
        <v>11.3104778072443</v>
      </c>
      <c r="M22" s="68">
        <v>0.37913882385881298</v>
      </c>
      <c r="N22" s="67">
        <v>11549250.6471</v>
      </c>
      <c r="O22" s="67">
        <v>266322389.6814</v>
      </c>
      <c r="P22" s="67">
        <v>75913</v>
      </c>
      <c r="Q22" s="67">
        <v>76330</v>
      </c>
      <c r="R22" s="68">
        <v>-0.546312066029087</v>
      </c>
      <c r="S22" s="67">
        <v>16.1697914823548</v>
      </c>
      <c r="T22" s="67">
        <v>16.1964975736932</v>
      </c>
      <c r="U22" s="69">
        <v>-0.165160394106002</v>
      </c>
      <c r="V22" s="36"/>
      <c r="W22" s="36"/>
    </row>
    <row r="23" spans="1:23" ht="12" thickBot="1" x14ac:dyDescent="0.2">
      <c r="A23" s="50"/>
      <c r="B23" s="52" t="s">
        <v>21</v>
      </c>
      <c r="C23" s="53"/>
      <c r="D23" s="67">
        <v>2451576.0074</v>
      </c>
      <c r="E23" s="67">
        <v>2854182</v>
      </c>
      <c r="F23" s="68">
        <v>85.894172389847597</v>
      </c>
      <c r="G23" s="67">
        <v>2235531.8158</v>
      </c>
      <c r="H23" s="68">
        <v>9.6641072192787103</v>
      </c>
      <c r="I23" s="67">
        <v>278636.4081</v>
      </c>
      <c r="J23" s="68">
        <v>11.365603483593601</v>
      </c>
      <c r="K23" s="67">
        <v>189751.57800000001</v>
      </c>
      <c r="L23" s="68">
        <v>8.4879837834961105</v>
      </c>
      <c r="M23" s="68">
        <v>0.46842735663573798</v>
      </c>
      <c r="N23" s="67">
        <v>25198802.6822</v>
      </c>
      <c r="O23" s="67">
        <v>549889785.52919996</v>
      </c>
      <c r="P23" s="67">
        <v>88013</v>
      </c>
      <c r="Q23" s="67">
        <v>88033</v>
      </c>
      <c r="R23" s="68">
        <v>-2.2718753194827999E-2</v>
      </c>
      <c r="S23" s="67">
        <v>27.854703366548101</v>
      </c>
      <c r="T23" s="67">
        <v>31.953535219747099</v>
      </c>
      <c r="U23" s="69">
        <v>-14.715043988303499</v>
      </c>
      <c r="V23" s="36"/>
      <c r="W23" s="36"/>
    </row>
    <row r="24" spans="1:23" ht="12" thickBot="1" x14ac:dyDescent="0.2">
      <c r="A24" s="50"/>
      <c r="B24" s="52" t="s">
        <v>22</v>
      </c>
      <c r="C24" s="53"/>
      <c r="D24" s="67">
        <v>250866.50450000001</v>
      </c>
      <c r="E24" s="67">
        <v>333068</v>
      </c>
      <c r="F24" s="68">
        <v>75.319905995172206</v>
      </c>
      <c r="G24" s="67">
        <v>276669.37280000001</v>
      </c>
      <c r="H24" s="68">
        <v>-9.3262467178297008</v>
      </c>
      <c r="I24" s="67">
        <v>49319.675499999998</v>
      </c>
      <c r="J24" s="68">
        <v>19.659729224632301</v>
      </c>
      <c r="K24" s="67">
        <v>47469.321000000004</v>
      </c>
      <c r="L24" s="68">
        <v>17.157418083393999</v>
      </c>
      <c r="M24" s="68">
        <v>3.8980007740157002E-2</v>
      </c>
      <c r="N24" s="67">
        <v>2600618.8445000001</v>
      </c>
      <c r="O24" s="67">
        <v>60531017.068599999</v>
      </c>
      <c r="P24" s="67">
        <v>27261</v>
      </c>
      <c r="Q24" s="67">
        <v>26960</v>
      </c>
      <c r="R24" s="68">
        <v>1.11646884272998</v>
      </c>
      <c r="S24" s="67">
        <v>9.2023955284105501</v>
      </c>
      <c r="T24" s="67">
        <v>9.3792846810088992</v>
      </c>
      <c r="U24" s="69">
        <v>-1.9222076692122501</v>
      </c>
      <c r="V24" s="36"/>
      <c r="W24" s="36"/>
    </row>
    <row r="25" spans="1:23" ht="12" thickBot="1" x14ac:dyDescent="0.2">
      <c r="A25" s="50"/>
      <c r="B25" s="52" t="s">
        <v>23</v>
      </c>
      <c r="C25" s="53"/>
      <c r="D25" s="67">
        <v>204687.89730000001</v>
      </c>
      <c r="E25" s="67">
        <v>233649</v>
      </c>
      <c r="F25" s="68">
        <v>87.604867686144601</v>
      </c>
      <c r="G25" s="67">
        <v>178407.54920000001</v>
      </c>
      <c r="H25" s="68">
        <v>14.730513488831701</v>
      </c>
      <c r="I25" s="67">
        <v>19367.845799999999</v>
      </c>
      <c r="J25" s="68">
        <v>9.46213530720558</v>
      </c>
      <c r="K25" s="67">
        <v>19412.188300000002</v>
      </c>
      <c r="L25" s="68">
        <v>10.880811034648801</v>
      </c>
      <c r="M25" s="68">
        <v>-2.2842607600300001E-3</v>
      </c>
      <c r="N25" s="67">
        <v>2115483.0428999998</v>
      </c>
      <c r="O25" s="67">
        <v>59141368.376699999</v>
      </c>
      <c r="P25" s="67">
        <v>17395</v>
      </c>
      <c r="Q25" s="67">
        <v>17343</v>
      </c>
      <c r="R25" s="68">
        <v>0.29983278556189302</v>
      </c>
      <c r="S25" s="67">
        <v>11.767053595860901</v>
      </c>
      <c r="T25" s="67">
        <v>11.803766107363201</v>
      </c>
      <c r="U25" s="69">
        <v>-0.31199408758735397</v>
      </c>
      <c r="V25" s="36"/>
      <c r="W25" s="36"/>
    </row>
    <row r="26" spans="1:23" ht="12" thickBot="1" x14ac:dyDescent="0.2">
      <c r="A26" s="50"/>
      <c r="B26" s="52" t="s">
        <v>24</v>
      </c>
      <c r="C26" s="53"/>
      <c r="D26" s="67">
        <v>552762.30570000003</v>
      </c>
      <c r="E26" s="67">
        <v>648252</v>
      </c>
      <c r="F26" s="68">
        <v>85.269664528609198</v>
      </c>
      <c r="G26" s="67">
        <v>525725.69339999999</v>
      </c>
      <c r="H26" s="68">
        <v>5.1427222674142996</v>
      </c>
      <c r="I26" s="67">
        <v>120133.80439999999</v>
      </c>
      <c r="J26" s="68">
        <v>21.733356844560198</v>
      </c>
      <c r="K26" s="67">
        <v>116349.1666</v>
      </c>
      <c r="L26" s="68">
        <v>22.131154718260198</v>
      </c>
      <c r="M26" s="68">
        <v>3.2528275969618999E-2</v>
      </c>
      <c r="N26" s="67">
        <v>5111182.2618000004</v>
      </c>
      <c r="O26" s="67">
        <v>125081431.9736</v>
      </c>
      <c r="P26" s="67">
        <v>40868</v>
      </c>
      <c r="Q26" s="67">
        <v>39583</v>
      </c>
      <c r="R26" s="68">
        <v>3.2463431271000198</v>
      </c>
      <c r="S26" s="67">
        <v>13.525553139375599</v>
      </c>
      <c r="T26" s="67">
        <v>13.429121582497499</v>
      </c>
      <c r="U26" s="69">
        <v>0.712958323288718</v>
      </c>
      <c r="V26" s="36"/>
      <c r="W26" s="36"/>
    </row>
    <row r="27" spans="1:23" ht="12" thickBot="1" x14ac:dyDescent="0.2">
      <c r="A27" s="50"/>
      <c r="B27" s="52" t="s">
        <v>25</v>
      </c>
      <c r="C27" s="53"/>
      <c r="D27" s="67">
        <v>237644.6924</v>
      </c>
      <c r="E27" s="67">
        <v>268867</v>
      </c>
      <c r="F27" s="68">
        <v>88.387452681065398</v>
      </c>
      <c r="G27" s="67">
        <v>218861.65349999999</v>
      </c>
      <c r="H27" s="68">
        <v>8.5821516010798007</v>
      </c>
      <c r="I27" s="67">
        <v>76846.349300000002</v>
      </c>
      <c r="J27" s="68">
        <v>32.336657100951903</v>
      </c>
      <c r="K27" s="67">
        <v>61208.845000000001</v>
      </c>
      <c r="L27" s="68">
        <v>27.966911526600502</v>
      </c>
      <c r="M27" s="68">
        <v>0.25547785291488501</v>
      </c>
      <c r="N27" s="67">
        <v>2357681.9917000001</v>
      </c>
      <c r="O27" s="67">
        <v>52914398.005500004</v>
      </c>
      <c r="P27" s="67">
        <v>33586</v>
      </c>
      <c r="Q27" s="67">
        <v>33256</v>
      </c>
      <c r="R27" s="68">
        <v>0.99230214096703895</v>
      </c>
      <c r="S27" s="67">
        <v>7.0757069135949502</v>
      </c>
      <c r="T27" s="67">
        <v>7.0980144214577798</v>
      </c>
      <c r="U27" s="69">
        <v>-0.31526896372674301</v>
      </c>
      <c r="V27" s="36"/>
      <c r="W27" s="36"/>
    </row>
    <row r="28" spans="1:23" ht="12" thickBot="1" x14ac:dyDescent="0.2">
      <c r="A28" s="50"/>
      <c r="B28" s="52" t="s">
        <v>26</v>
      </c>
      <c r="C28" s="53"/>
      <c r="D28" s="67">
        <v>716143.20220000006</v>
      </c>
      <c r="E28" s="67">
        <v>972955</v>
      </c>
      <c r="F28" s="68">
        <v>73.604966540076404</v>
      </c>
      <c r="G28" s="67">
        <v>760611.56960000005</v>
      </c>
      <c r="H28" s="68">
        <v>-5.8463963969658899</v>
      </c>
      <c r="I28" s="67">
        <v>54258.0285</v>
      </c>
      <c r="J28" s="68">
        <v>7.5764216337345296</v>
      </c>
      <c r="K28" s="67">
        <v>36462.491399999999</v>
      </c>
      <c r="L28" s="68">
        <v>4.7938386500188699</v>
      </c>
      <c r="M28" s="68">
        <v>0.48805049838146802</v>
      </c>
      <c r="N28" s="67">
        <v>7062966.7441999996</v>
      </c>
      <c r="O28" s="67">
        <v>178763095.93970001</v>
      </c>
      <c r="P28" s="67">
        <v>42962</v>
      </c>
      <c r="Q28" s="67">
        <v>42966</v>
      </c>
      <c r="R28" s="68">
        <v>-9.3096867290419997E-3</v>
      </c>
      <c r="S28" s="67">
        <v>16.669224016572802</v>
      </c>
      <c r="T28" s="67">
        <v>16.500810917935102</v>
      </c>
      <c r="U28" s="69">
        <v>1.0103235667733099</v>
      </c>
      <c r="V28" s="36"/>
      <c r="W28" s="36"/>
    </row>
    <row r="29" spans="1:23" ht="12" thickBot="1" x14ac:dyDescent="0.2">
      <c r="A29" s="50"/>
      <c r="B29" s="52" t="s">
        <v>27</v>
      </c>
      <c r="C29" s="53"/>
      <c r="D29" s="67">
        <v>435799.87410000002</v>
      </c>
      <c r="E29" s="67">
        <v>593959</v>
      </c>
      <c r="F29" s="68">
        <v>73.372046572238204</v>
      </c>
      <c r="G29" s="67">
        <v>495897.7317</v>
      </c>
      <c r="H29" s="68">
        <v>-12.1190023180741</v>
      </c>
      <c r="I29" s="67">
        <v>65009.702700000002</v>
      </c>
      <c r="J29" s="68">
        <v>14.917329389838899</v>
      </c>
      <c r="K29" s="67">
        <v>76999.073799999998</v>
      </c>
      <c r="L29" s="68">
        <v>15.5272083088659</v>
      </c>
      <c r="M29" s="68">
        <v>-0.15570799112651099</v>
      </c>
      <c r="N29" s="67">
        <v>4276518.665</v>
      </c>
      <c r="O29" s="67">
        <v>128376341.52959999</v>
      </c>
      <c r="P29" s="67">
        <v>80084</v>
      </c>
      <c r="Q29" s="67">
        <v>80346</v>
      </c>
      <c r="R29" s="68">
        <v>-0.32608966221093799</v>
      </c>
      <c r="S29" s="67">
        <v>5.44178455246991</v>
      </c>
      <c r="T29" s="67">
        <v>5.5336195815597504</v>
      </c>
      <c r="U29" s="69">
        <v>-1.68759031535281</v>
      </c>
      <c r="V29" s="36"/>
      <c r="W29" s="36"/>
    </row>
    <row r="30" spans="1:23" ht="12" thickBot="1" x14ac:dyDescent="0.2">
      <c r="A30" s="50"/>
      <c r="B30" s="52" t="s">
        <v>28</v>
      </c>
      <c r="C30" s="53"/>
      <c r="D30" s="67">
        <v>1068705.6868</v>
      </c>
      <c r="E30" s="67">
        <v>1229916</v>
      </c>
      <c r="F30" s="68">
        <v>86.892575330347796</v>
      </c>
      <c r="G30" s="67">
        <v>987185.04299999995</v>
      </c>
      <c r="H30" s="68">
        <v>8.2578888707899498</v>
      </c>
      <c r="I30" s="67">
        <v>120578.7234</v>
      </c>
      <c r="J30" s="68">
        <v>11.282687543382099</v>
      </c>
      <c r="K30" s="67">
        <v>130727.81359999999</v>
      </c>
      <c r="L30" s="68">
        <v>13.2424832129471</v>
      </c>
      <c r="M30" s="68">
        <v>-7.7635278373537994E-2</v>
      </c>
      <c r="N30" s="67">
        <v>9873163.2280999999</v>
      </c>
      <c r="O30" s="67">
        <v>234536553.77739999</v>
      </c>
      <c r="P30" s="67">
        <v>66181</v>
      </c>
      <c r="Q30" s="67">
        <v>63088</v>
      </c>
      <c r="R30" s="68">
        <v>4.9026756276946397</v>
      </c>
      <c r="S30" s="67">
        <v>16.148225122013901</v>
      </c>
      <c r="T30" s="67">
        <v>16.246191995308099</v>
      </c>
      <c r="U30" s="69">
        <v>-0.60667269965611503</v>
      </c>
      <c r="V30" s="36"/>
      <c r="W30" s="36"/>
    </row>
    <row r="31" spans="1:23" ht="12" thickBot="1" x14ac:dyDescent="0.2">
      <c r="A31" s="50"/>
      <c r="B31" s="52" t="s">
        <v>29</v>
      </c>
      <c r="C31" s="53"/>
      <c r="D31" s="67">
        <v>626684.53810000001</v>
      </c>
      <c r="E31" s="67">
        <v>881193</v>
      </c>
      <c r="F31" s="68">
        <v>71.117739031063607</v>
      </c>
      <c r="G31" s="67">
        <v>729471.87990000006</v>
      </c>
      <c r="H31" s="68">
        <v>-14.0906516936733</v>
      </c>
      <c r="I31" s="67">
        <v>30138.6227</v>
      </c>
      <c r="J31" s="68">
        <v>4.80921753572781</v>
      </c>
      <c r="K31" s="67">
        <v>13800.343999999999</v>
      </c>
      <c r="L31" s="68">
        <v>1.8918267283849</v>
      </c>
      <c r="M31" s="68">
        <v>1.18390372732738</v>
      </c>
      <c r="N31" s="67">
        <v>6110494.7735000001</v>
      </c>
      <c r="O31" s="67">
        <v>203567427.30050001</v>
      </c>
      <c r="P31" s="67">
        <v>26800</v>
      </c>
      <c r="Q31" s="67">
        <v>26271</v>
      </c>
      <c r="R31" s="68">
        <v>2.0136271934833001</v>
      </c>
      <c r="S31" s="67">
        <v>23.383751421641801</v>
      </c>
      <c r="T31" s="67">
        <v>23.681054135739</v>
      </c>
      <c r="U31" s="69">
        <v>-1.2714072636868701</v>
      </c>
      <c r="V31" s="36"/>
      <c r="W31" s="36"/>
    </row>
    <row r="32" spans="1:23" ht="12" thickBot="1" x14ac:dyDescent="0.2">
      <c r="A32" s="50"/>
      <c r="B32" s="52" t="s">
        <v>30</v>
      </c>
      <c r="C32" s="53"/>
      <c r="D32" s="67">
        <v>123790.81230000001</v>
      </c>
      <c r="E32" s="67">
        <v>153541</v>
      </c>
      <c r="F32" s="68">
        <v>80.623945591079902</v>
      </c>
      <c r="G32" s="67">
        <v>125282.9519</v>
      </c>
      <c r="H32" s="68">
        <v>-1.191015678806</v>
      </c>
      <c r="I32" s="67">
        <v>33507.768900000003</v>
      </c>
      <c r="J32" s="68">
        <v>27.0680580225904</v>
      </c>
      <c r="K32" s="67">
        <v>30420.844099999998</v>
      </c>
      <c r="L32" s="68">
        <v>24.281710830282599</v>
      </c>
      <c r="M32" s="68">
        <v>0.101474002162879</v>
      </c>
      <c r="N32" s="67">
        <v>1210185.8802</v>
      </c>
      <c r="O32" s="67">
        <v>31139295.927099999</v>
      </c>
      <c r="P32" s="67">
        <v>25482</v>
      </c>
      <c r="Q32" s="67">
        <v>25159</v>
      </c>
      <c r="R32" s="68">
        <v>1.2838348106045501</v>
      </c>
      <c r="S32" s="67">
        <v>4.8579708146927301</v>
      </c>
      <c r="T32" s="67">
        <v>4.8977624865853198</v>
      </c>
      <c r="U32" s="69">
        <v>-0.81910067825529498</v>
      </c>
      <c r="V32" s="36"/>
      <c r="W32" s="36"/>
    </row>
    <row r="33" spans="1:23" ht="12" thickBot="1" x14ac:dyDescent="0.2">
      <c r="A33" s="50"/>
      <c r="B33" s="52" t="s">
        <v>31</v>
      </c>
      <c r="C33" s="53"/>
      <c r="D33" s="70"/>
      <c r="E33" s="70"/>
      <c r="F33" s="70"/>
      <c r="G33" s="67">
        <v>97.436099999999996</v>
      </c>
      <c r="H33" s="70"/>
      <c r="I33" s="70"/>
      <c r="J33" s="70"/>
      <c r="K33" s="67">
        <v>20.444099999999999</v>
      </c>
      <c r="L33" s="68">
        <v>20.982059010982599</v>
      </c>
      <c r="M33" s="70"/>
      <c r="N33" s="67">
        <v>17.094000000000001</v>
      </c>
      <c r="O33" s="67">
        <v>4851.2415000000001</v>
      </c>
      <c r="P33" s="70"/>
      <c r="Q33" s="67">
        <v>1</v>
      </c>
      <c r="R33" s="70"/>
      <c r="S33" s="70"/>
      <c r="T33" s="67">
        <v>17.094000000000001</v>
      </c>
      <c r="U33" s="71"/>
      <c r="V33" s="36"/>
      <c r="W33" s="36"/>
    </row>
    <row r="34" spans="1:23" ht="12" thickBot="1" x14ac:dyDescent="0.2">
      <c r="A34" s="50"/>
      <c r="B34" s="52" t="s">
        <v>36</v>
      </c>
      <c r="C34" s="53"/>
      <c r="D34" s="70"/>
      <c r="E34" s="70"/>
      <c r="F34" s="70"/>
      <c r="G34" s="67">
        <v>1</v>
      </c>
      <c r="H34" s="70"/>
      <c r="I34" s="70"/>
      <c r="J34" s="70"/>
      <c r="K34" s="67">
        <v>0</v>
      </c>
      <c r="L34" s="68">
        <v>0</v>
      </c>
      <c r="M34" s="70"/>
      <c r="N34" s="70"/>
      <c r="O34" s="67">
        <v>9</v>
      </c>
      <c r="P34" s="70"/>
      <c r="Q34" s="70"/>
      <c r="R34" s="70"/>
      <c r="S34" s="70"/>
      <c r="T34" s="70"/>
      <c r="U34" s="71"/>
      <c r="V34" s="36"/>
      <c r="W34" s="36"/>
    </row>
    <row r="35" spans="1:23" ht="12" thickBot="1" x14ac:dyDescent="0.2">
      <c r="A35" s="50"/>
      <c r="B35" s="52" t="s">
        <v>32</v>
      </c>
      <c r="C35" s="53"/>
      <c r="D35" s="67">
        <v>125397.5407</v>
      </c>
      <c r="E35" s="67">
        <v>132939</v>
      </c>
      <c r="F35" s="68">
        <v>94.327128006077999</v>
      </c>
      <c r="G35" s="67">
        <v>123877.811</v>
      </c>
      <c r="H35" s="68">
        <v>1.2267973479124501</v>
      </c>
      <c r="I35" s="67">
        <v>20178.319299999999</v>
      </c>
      <c r="J35" s="68">
        <v>16.091479296451599</v>
      </c>
      <c r="K35" s="67">
        <v>10700.4504</v>
      </c>
      <c r="L35" s="68">
        <v>8.6379072358648603</v>
      </c>
      <c r="M35" s="68">
        <v>0.88574485612306597</v>
      </c>
      <c r="N35" s="67">
        <v>1305049.0699</v>
      </c>
      <c r="O35" s="67">
        <v>32510818.0526</v>
      </c>
      <c r="P35" s="67">
        <v>9350</v>
      </c>
      <c r="Q35" s="67">
        <v>9050</v>
      </c>
      <c r="R35" s="68">
        <v>3.3149171270718099</v>
      </c>
      <c r="S35" s="67">
        <v>13.411501679144401</v>
      </c>
      <c r="T35" s="67">
        <v>13.624395469613299</v>
      </c>
      <c r="U35" s="69">
        <v>-1.5873971130312401</v>
      </c>
      <c r="V35" s="36"/>
      <c r="W35" s="36"/>
    </row>
    <row r="36" spans="1:23" ht="12" thickBot="1" x14ac:dyDescent="0.2">
      <c r="A36" s="50"/>
      <c r="B36" s="52" t="s">
        <v>37</v>
      </c>
      <c r="C36" s="53"/>
      <c r="D36" s="70"/>
      <c r="E36" s="67">
        <v>395059</v>
      </c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1"/>
      <c r="V36" s="36"/>
      <c r="W36" s="36"/>
    </row>
    <row r="37" spans="1:23" ht="12" thickBot="1" x14ac:dyDescent="0.2">
      <c r="A37" s="50"/>
      <c r="B37" s="52" t="s">
        <v>38</v>
      </c>
      <c r="C37" s="53"/>
      <c r="D37" s="70"/>
      <c r="E37" s="67">
        <v>582288</v>
      </c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1"/>
      <c r="V37" s="36"/>
      <c r="W37" s="36"/>
    </row>
    <row r="38" spans="1:23" ht="12" thickBot="1" x14ac:dyDescent="0.2">
      <c r="A38" s="50"/>
      <c r="B38" s="52" t="s">
        <v>39</v>
      </c>
      <c r="C38" s="53"/>
      <c r="D38" s="70"/>
      <c r="E38" s="67">
        <v>336355</v>
      </c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1"/>
      <c r="V38" s="36"/>
      <c r="W38" s="36"/>
    </row>
    <row r="39" spans="1:23" ht="12" customHeight="1" thickBot="1" x14ac:dyDescent="0.2">
      <c r="A39" s="50"/>
      <c r="B39" s="52" t="s">
        <v>33</v>
      </c>
      <c r="C39" s="53"/>
      <c r="D39" s="67">
        <v>257419.65789999999</v>
      </c>
      <c r="E39" s="67">
        <v>333844</v>
      </c>
      <c r="F39" s="68">
        <v>77.107768269011899</v>
      </c>
      <c r="G39" s="67">
        <v>321888.8873</v>
      </c>
      <c r="H39" s="68">
        <v>-20.028411027409799</v>
      </c>
      <c r="I39" s="67">
        <v>15314.579900000001</v>
      </c>
      <c r="J39" s="68">
        <v>5.9492658893786796</v>
      </c>
      <c r="K39" s="67">
        <v>9068.1543000000001</v>
      </c>
      <c r="L39" s="68">
        <v>2.8171691095221001</v>
      </c>
      <c r="M39" s="68">
        <v>0.68883097853771702</v>
      </c>
      <c r="N39" s="67">
        <v>2210905.0526999999</v>
      </c>
      <c r="O39" s="67">
        <v>54949131.768700004</v>
      </c>
      <c r="P39" s="67">
        <v>400</v>
      </c>
      <c r="Q39" s="67">
        <v>390</v>
      </c>
      <c r="R39" s="68">
        <v>2.5641025641025599</v>
      </c>
      <c r="S39" s="67">
        <v>643.54914474999998</v>
      </c>
      <c r="T39" s="67">
        <v>572.98378384615398</v>
      </c>
      <c r="U39" s="69">
        <v>10.965030639774801</v>
      </c>
      <c r="V39" s="36"/>
      <c r="W39" s="36"/>
    </row>
    <row r="40" spans="1:23" ht="12" thickBot="1" x14ac:dyDescent="0.2">
      <c r="A40" s="50"/>
      <c r="B40" s="52" t="s">
        <v>34</v>
      </c>
      <c r="C40" s="53"/>
      <c r="D40" s="67">
        <v>546728.22739999997</v>
      </c>
      <c r="E40" s="67">
        <v>387183</v>
      </c>
      <c r="F40" s="68">
        <v>141.206671625562</v>
      </c>
      <c r="G40" s="67">
        <v>391626.2488</v>
      </c>
      <c r="H40" s="68">
        <v>39.604592152659599</v>
      </c>
      <c r="I40" s="67">
        <v>32907.620199999998</v>
      </c>
      <c r="J40" s="68">
        <v>6.0190088147623602</v>
      </c>
      <c r="K40" s="67">
        <v>24093.2637</v>
      </c>
      <c r="L40" s="68">
        <v>6.15210644685469</v>
      </c>
      <c r="M40" s="68">
        <v>0.36584319209522498</v>
      </c>
      <c r="N40" s="67">
        <v>4799239.3990000002</v>
      </c>
      <c r="O40" s="67">
        <v>107892710.88950001</v>
      </c>
      <c r="P40" s="67">
        <v>2958</v>
      </c>
      <c r="Q40" s="67">
        <v>2800</v>
      </c>
      <c r="R40" s="68">
        <v>5.6428571428571503</v>
      </c>
      <c r="S40" s="67">
        <v>184.83036761325201</v>
      </c>
      <c r="T40" s="67">
        <v>189.24852100000001</v>
      </c>
      <c r="U40" s="69">
        <v>-2.3903828379504102</v>
      </c>
      <c r="V40" s="36"/>
      <c r="W40" s="36"/>
    </row>
    <row r="41" spans="1:23" ht="12" thickBot="1" x14ac:dyDescent="0.2">
      <c r="A41" s="50"/>
      <c r="B41" s="52" t="s">
        <v>40</v>
      </c>
      <c r="C41" s="53"/>
      <c r="D41" s="70"/>
      <c r="E41" s="67">
        <v>94572</v>
      </c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1"/>
      <c r="V41" s="36"/>
      <c r="W41" s="36"/>
    </row>
    <row r="42" spans="1:23" ht="12" thickBot="1" x14ac:dyDescent="0.2">
      <c r="A42" s="50"/>
      <c r="B42" s="52" t="s">
        <v>41</v>
      </c>
      <c r="C42" s="53"/>
      <c r="D42" s="70"/>
      <c r="E42" s="67">
        <v>56696</v>
      </c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1"/>
      <c r="V42" s="36"/>
      <c r="W42" s="36"/>
    </row>
    <row r="43" spans="1:23" ht="12" thickBot="1" x14ac:dyDescent="0.2">
      <c r="A43" s="50"/>
      <c r="B43" s="52" t="s">
        <v>71</v>
      </c>
      <c r="C43" s="53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67">
        <v>170.9402</v>
      </c>
      <c r="P43" s="70"/>
      <c r="Q43" s="70"/>
      <c r="R43" s="70"/>
      <c r="S43" s="70"/>
      <c r="T43" s="70"/>
      <c r="U43" s="71"/>
      <c r="V43" s="36"/>
      <c r="W43" s="36"/>
    </row>
    <row r="44" spans="1:23" ht="12" thickBot="1" x14ac:dyDescent="0.2">
      <c r="A44" s="51"/>
      <c r="B44" s="52" t="s">
        <v>35</v>
      </c>
      <c r="C44" s="53"/>
      <c r="D44" s="72">
        <v>16046.7754</v>
      </c>
      <c r="E44" s="72">
        <v>0</v>
      </c>
      <c r="F44" s="73"/>
      <c r="G44" s="72">
        <v>57924.1014</v>
      </c>
      <c r="H44" s="74">
        <v>-72.296893672657006</v>
      </c>
      <c r="I44" s="72">
        <v>2076.1174999999998</v>
      </c>
      <c r="J44" s="74">
        <v>12.937910877720601</v>
      </c>
      <c r="K44" s="72">
        <v>9880.2314000000006</v>
      </c>
      <c r="L44" s="74">
        <v>17.057202720800401</v>
      </c>
      <c r="M44" s="74">
        <v>-0.78987157122656104</v>
      </c>
      <c r="N44" s="72">
        <v>187775.3033</v>
      </c>
      <c r="O44" s="72">
        <v>7088666.2439000001</v>
      </c>
      <c r="P44" s="72">
        <v>23</v>
      </c>
      <c r="Q44" s="72">
        <v>17</v>
      </c>
      <c r="R44" s="74">
        <v>35.294117647058798</v>
      </c>
      <c r="S44" s="72">
        <v>697.68588695652204</v>
      </c>
      <c r="T44" s="72">
        <v>618.72066470588197</v>
      </c>
      <c r="U44" s="75">
        <v>11.318162474965</v>
      </c>
      <c r="V44" s="36"/>
      <c r="W44" s="36"/>
    </row>
  </sheetData>
  <mergeCells count="42"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0:C30"/>
    <mergeCell ref="B19:C19"/>
    <mergeCell ref="B20:C20"/>
    <mergeCell ref="B21:C21"/>
    <mergeCell ref="B22:C22"/>
    <mergeCell ref="B23:C23"/>
    <mergeCell ref="B24:C24"/>
    <mergeCell ref="B43:C43"/>
    <mergeCell ref="B44:C44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18:C1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6" workbookViewId="0">
      <selection activeCell="C31" sqref="C31:H31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69558</v>
      </c>
      <c r="D2" s="32">
        <v>620546.48651538498</v>
      </c>
      <c r="E2" s="32">
        <v>488586.14164615399</v>
      </c>
      <c r="F2" s="32">
        <v>131960.34486923099</v>
      </c>
      <c r="G2" s="32">
        <v>488586.14164615399</v>
      </c>
      <c r="H2" s="32">
        <v>0.21265182824616499</v>
      </c>
    </row>
    <row r="3" spans="1:8" ht="14.25" x14ac:dyDescent="0.2">
      <c r="A3" s="32">
        <v>2</v>
      </c>
      <c r="B3" s="33">
        <v>13</v>
      </c>
      <c r="C3" s="32">
        <v>12862.788</v>
      </c>
      <c r="D3" s="32">
        <v>112196.658456032</v>
      </c>
      <c r="E3" s="32">
        <v>87626.850193321196</v>
      </c>
      <c r="F3" s="32">
        <v>24569.808262710802</v>
      </c>
      <c r="G3" s="32">
        <v>87626.850193321196</v>
      </c>
      <c r="H3" s="32">
        <v>0.218988770261276</v>
      </c>
    </row>
    <row r="4" spans="1:8" ht="14.25" x14ac:dyDescent="0.2">
      <c r="A4" s="32">
        <v>3</v>
      </c>
      <c r="B4" s="33">
        <v>14</v>
      </c>
      <c r="C4" s="32">
        <v>115463</v>
      </c>
      <c r="D4" s="32">
        <v>178297.663547009</v>
      </c>
      <c r="E4" s="32">
        <v>132003.948188034</v>
      </c>
      <c r="F4" s="32">
        <v>46293.715358974398</v>
      </c>
      <c r="G4" s="32">
        <v>132003.948188034</v>
      </c>
      <c r="H4" s="32">
        <v>0.259642860360696</v>
      </c>
    </row>
    <row r="5" spans="1:8" ht="14.25" x14ac:dyDescent="0.2">
      <c r="A5" s="32">
        <v>4</v>
      </c>
      <c r="B5" s="33">
        <v>15</v>
      </c>
      <c r="C5" s="32">
        <v>4395</v>
      </c>
      <c r="D5" s="32">
        <v>62239.3281324786</v>
      </c>
      <c r="E5" s="32">
        <v>49041.369283760701</v>
      </c>
      <c r="F5" s="32">
        <v>13197.958848717901</v>
      </c>
      <c r="G5" s="32">
        <v>49041.369283760701</v>
      </c>
      <c r="H5" s="32">
        <v>0.21205175641719001</v>
      </c>
    </row>
    <row r="6" spans="1:8" ht="14.25" x14ac:dyDescent="0.2">
      <c r="A6" s="32">
        <v>5</v>
      </c>
      <c r="B6" s="33">
        <v>16</v>
      </c>
      <c r="C6" s="32">
        <v>4286</v>
      </c>
      <c r="D6" s="32">
        <v>190639.545259829</v>
      </c>
      <c r="E6" s="32">
        <v>149577.11020427401</v>
      </c>
      <c r="F6" s="32">
        <v>41062.435055555601</v>
      </c>
      <c r="G6" s="32">
        <v>149577.11020427401</v>
      </c>
      <c r="H6" s="32">
        <v>0.21539306023621799</v>
      </c>
    </row>
    <row r="7" spans="1:8" ht="14.25" x14ac:dyDescent="0.2">
      <c r="A7" s="32">
        <v>6</v>
      </c>
      <c r="B7" s="33">
        <v>17</v>
      </c>
      <c r="C7" s="32">
        <v>23898</v>
      </c>
      <c r="D7" s="32">
        <v>326522.45657521399</v>
      </c>
      <c r="E7" s="32">
        <v>245189.98533076901</v>
      </c>
      <c r="F7" s="32">
        <v>81332.471244444401</v>
      </c>
      <c r="G7" s="32">
        <v>245189.98533076901</v>
      </c>
      <c r="H7" s="32">
        <v>0.24908691456481699</v>
      </c>
    </row>
    <row r="8" spans="1:8" ht="14.25" x14ac:dyDescent="0.2">
      <c r="A8" s="32">
        <v>7</v>
      </c>
      <c r="B8" s="33">
        <v>18</v>
      </c>
      <c r="C8" s="32">
        <v>44670</v>
      </c>
      <c r="D8" s="32">
        <v>173796.53754102599</v>
      </c>
      <c r="E8" s="32">
        <v>150547.50488632501</v>
      </c>
      <c r="F8" s="32">
        <v>23249.032654700899</v>
      </c>
      <c r="G8" s="32">
        <v>150547.50488632501</v>
      </c>
      <c r="H8" s="32">
        <v>0.13377155255013501</v>
      </c>
    </row>
    <row r="9" spans="1:8" ht="14.25" x14ac:dyDescent="0.2">
      <c r="A9" s="32">
        <v>8</v>
      </c>
      <c r="B9" s="33">
        <v>19</v>
      </c>
      <c r="C9" s="32">
        <v>18980</v>
      </c>
      <c r="D9" s="32">
        <v>131831.982505983</v>
      </c>
      <c r="E9" s="32">
        <v>111747.60137265</v>
      </c>
      <c r="F9" s="32">
        <v>20084.3811333333</v>
      </c>
      <c r="G9" s="32">
        <v>111747.60137265</v>
      </c>
      <c r="H9" s="32">
        <v>0.15234832057859601</v>
      </c>
    </row>
    <row r="10" spans="1:8" ht="14.25" x14ac:dyDescent="0.2">
      <c r="A10" s="32">
        <v>9</v>
      </c>
      <c r="B10" s="33">
        <v>21</v>
      </c>
      <c r="C10" s="32">
        <v>263226</v>
      </c>
      <c r="D10" s="32">
        <v>916278.92379999999</v>
      </c>
      <c r="E10" s="32">
        <v>905627.2635</v>
      </c>
      <c r="F10" s="32">
        <v>10651.6603</v>
      </c>
      <c r="G10" s="32">
        <v>905627.2635</v>
      </c>
      <c r="H10" s="32">
        <v>1.16249103011399E-2</v>
      </c>
    </row>
    <row r="11" spans="1:8" ht="14.25" x14ac:dyDescent="0.2">
      <c r="A11" s="32">
        <v>10</v>
      </c>
      <c r="B11" s="33">
        <v>22</v>
      </c>
      <c r="C11" s="32">
        <v>37179</v>
      </c>
      <c r="D11" s="32">
        <v>440122.12492564099</v>
      </c>
      <c r="E11" s="32">
        <v>380732.33237179503</v>
      </c>
      <c r="F11" s="32">
        <v>59389.7925538462</v>
      </c>
      <c r="G11" s="32">
        <v>380732.33237179503</v>
      </c>
      <c r="H11" s="32">
        <v>0.13493934794548201</v>
      </c>
    </row>
    <row r="12" spans="1:8" ht="14.25" x14ac:dyDescent="0.2">
      <c r="A12" s="32">
        <v>11</v>
      </c>
      <c r="B12" s="33">
        <v>23</v>
      </c>
      <c r="C12" s="32">
        <v>295869.66499999998</v>
      </c>
      <c r="D12" s="32">
        <v>1785850.55927094</v>
      </c>
      <c r="E12" s="32">
        <v>1525627.8961034201</v>
      </c>
      <c r="F12" s="32">
        <v>260222.66316752101</v>
      </c>
      <c r="G12" s="32">
        <v>1525627.8961034201</v>
      </c>
      <c r="H12" s="32">
        <v>0.14571357150609199</v>
      </c>
    </row>
    <row r="13" spans="1:8" ht="14.25" x14ac:dyDescent="0.2">
      <c r="A13" s="32">
        <v>12</v>
      </c>
      <c r="B13" s="33">
        <v>24</v>
      </c>
      <c r="C13" s="32">
        <v>22763.315999999999</v>
      </c>
      <c r="D13" s="32">
        <v>683929.09736410296</v>
      </c>
      <c r="E13" s="32">
        <v>641068.21936324798</v>
      </c>
      <c r="F13" s="32">
        <v>42860.878000854696</v>
      </c>
      <c r="G13" s="32">
        <v>641068.21936324798</v>
      </c>
      <c r="H13" s="32">
        <v>6.2668598493678201E-2</v>
      </c>
    </row>
    <row r="14" spans="1:8" ht="14.25" x14ac:dyDescent="0.2">
      <c r="A14" s="32">
        <v>13</v>
      </c>
      <c r="B14" s="33">
        <v>25</v>
      </c>
      <c r="C14" s="32">
        <v>79907</v>
      </c>
      <c r="D14" s="32">
        <v>801661.01430000004</v>
      </c>
      <c r="E14" s="32">
        <v>733929.01269999996</v>
      </c>
      <c r="F14" s="32">
        <v>67732.001600000003</v>
      </c>
      <c r="G14" s="32">
        <v>733929.01269999996</v>
      </c>
      <c r="H14" s="32">
        <v>8.4489579001347195E-2</v>
      </c>
    </row>
    <row r="15" spans="1:8" ht="14.25" x14ac:dyDescent="0.2">
      <c r="A15" s="32">
        <v>14</v>
      </c>
      <c r="B15" s="33">
        <v>26</v>
      </c>
      <c r="C15" s="32">
        <v>61380</v>
      </c>
      <c r="D15" s="32">
        <v>319245.12359200499</v>
      </c>
      <c r="E15" s="32">
        <v>278564.96766900399</v>
      </c>
      <c r="F15" s="32">
        <v>40680.155923001301</v>
      </c>
      <c r="G15" s="32">
        <v>278564.96766900399</v>
      </c>
      <c r="H15" s="32">
        <v>0.12742608396108299</v>
      </c>
    </row>
    <row r="16" spans="1:8" ht="14.25" x14ac:dyDescent="0.2">
      <c r="A16" s="32">
        <v>15</v>
      </c>
      <c r="B16" s="33">
        <v>27</v>
      </c>
      <c r="C16" s="32">
        <v>191235.304</v>
      </c>
      <c r="D16" s="32">
        <v>1227497.5577333299</v>
      </c>
      <c r="E16" s="32">
        <v>1057412.8605</v>
      </c>
      <c r="F16" s="32">
        <v>170084.69723333299</v>
      </c>
      <c r="G16" s="32">
        <v>1057412.8605</v>
      </c>
      <c r="H16" s="32">
        <v>0.138562147160119</v>
      </c>
    </row>
    <row r="17" spans="1:8" ht="14.25" x14ac:dyDescent="0.2">
      <c r="A17" s="32">
        <v>16</v>
      </c>
      <c r="B17" s="33">
        <v>29</v>
      </c>
      <c r="C17" s="32">
        <v>205877</v>
      </c>
      <c r="D17" s="32">
        <v>2451576.79917179</v>
      </c>
      <c r="E17" s="32">
        <v>2172939.6390948701</v>
      </c>
      <c r="F17" s="32">
        <v>278637.16007692303</v>
      </c>
      <c r="G17" s="32">
        <v>2172939.6390948701</v>
      </c>
      <c r="H17" s="32">
        <v>0.11365630486104</v>
      </c>
    </row>
    <row r="18" spans="1:8" ht="14.25" x14ac:dyDescent="0.2">
      <c r="A18" s="32">
        <v>17</v>
      </c>
      <c r="B18" s="33">
        <v>31</v>
      </c>
      <c r="C18" s="32">
        <v>32166.651999999998</v>
      </c>
      <c r="D18" s="32">
        <v>250866.485629642</v>
      </c>
      <c r="E18" s="32">
        <v>201546.82509321801</v>
      </c>
      <c r="F18" s="32">
        <v>49319.660536424097</v>
      </c>
      <c r="G18" s="32">
        <v>201546.82509321801</v>
      </c>
      <c r="H18" s="32">
        <v>0.19659724738694401</v>
      </c>
    </row>
    <row r="19" spans="1:8" ht="14.25" x14ac:dyDescent="0.2">
      <c r="A19" s="32">
        <v>18</v>
      </c>
      <c r="B19" s="33">
        <v>32</v>
      </c>
      <c r="C19" s="32">
        <v>12743.598</v>
      </c>
      <c r="D19" s="32">
        <v>204687.897237561</v>
      </c>
      <c r="E19" s="32">
        <v>185320.05058595599</v>
      </c>
      <c r="F19" s="32">
        <v>19367.846651605301</v>
      </c>
      <c r="G19" s="32">
        <v>185320.05058595599</v>
      </c>
      <c r="H19" s="32">
        <v>9.4621357261425898E-2</v>
      </c>
    </row>
    <row r="20" spans="1:8" ht="14.25" x14ac:dyDescent="0.2">
      <c r="A20" s="32">
        <v>19</v>
      </c>
      <c r="B20" s="33">
        <v>33</v>
      </c>
      <c r="C20" s="32">
        <v>45411.337</v>
      </c>
      <c r="D20" s="32">
        <v>552762.20921258605</v>
      </c>
      <c r="E20" s="32">
        <v>432628.46915571397</v>
      </c>
      <c r="F20" s="32">
        <v>120133.740056872</v>
      </c>
      <c r="G20" s="32">
        <v>432628.46915571397</v>
      </c>
      <c r="H20" s="32">
        <v>0.21733348997936</v>
      </c>
    </row>
    <row r="21" spans="1:8" ht="14.25" x14ac:dyDescent="0.2">
      <c r="A21" s="32">
        <v>20</v>
      </c>
      <c r="B21" s="33">
        <v>34</v>
      </c>
      <c r="C21" s="32">
        <v>44282.646000000001</v>
      </c>
      <c r="D21" s="32">
        <v>237644.65907244501</v>
      </c>
      <c r="E21" s="32">
        <v>160798.36399672701</v>
      </c>
      <c r="F21" s="32">
        <v>76846.295075718401</v>
      </c>
      <c r="G21" s="32">
        <v>160798.36399672701</v>
      </c>
      <c r="H21" s="32">
        <v>0.323366388185025</v>
      </c>
    </row>
    <row r="22" spans="1:8" ht="14.25" x14ac:dyDescent="0.2">
      <c r="A22" s="32">
        <v>21</v>
      </c>
      <c r="B22" s="33">
        <v>35</v>
      </c>
      <c r="C22" s="32">
        <v>31320.039000000001</v>
      </c>
      <c r="D22" s="32">
        <v>716143.20223628299</v>
      </c>
      <c r="E22" s="32">
        <v>661885.17728849605</v>
      </c>
      <c r="F22" s="32">
        <v>54258.024947787599</v>
      </c>
      <c r="G22" s="32">
        <v>661885.17728849605</v>
      </c>
      <c r="H22" s="32">
        <v>7.5764211373308299E-2</v>
      </c>
    </row>
    <row r="23" spans="1:8" ht="14.25" x14ac:dyDescent="0.2">
      <c r="A23" s="32">
        <v>22</v>
      </c>
      <c r="B23" s="33">
        <v>36</v>
      </c>
      <c r="C23" s="32">
        <v>100546.037</v>
      </c>
      <c r="D23" s="32">
        <v>435799.87340265501</v>
      </c>
      <c r="E23" s="32">
        <v>370790.17457527301</v>
      </c>
      <c r="F23" s="32">
        <v>65009.698827382199</v>
      </c>
      <c r="G23" s="32">
        <v>370790.17457527301</v>
      </c>
      <c r="H23" s="32">
        <v>0.14917328525085799</v>
      </c>
    </row>
    <row r="24" spans="1:8" ht="14.25" x14ac:dyDescent="0.2">
      <c r="A24" s="32">
        <v>23</v>
      </c>
      <c r="B24" s="33">
        <v>37</v>
      </c>
      <c r="C24" s="32">
        <v>119472.533</v>
      </c>
      <c r="D24" s="32">
        <v>1068705.6591575199</v>
      </c>
      <c r="E24" s="32">
        <v>948126.96274329606</v>
      </c>
      <c r="F24" s="32">
        <v>120578.696414226</v>
      </c>
      <c r="G24" s="32">
        <v>948126.96274329606</v>
      </c>
      <c r="H24" s="32">
        <v>0.112826853101236</v>
      </c>
    </row>
    <row r="25" spans="1:8" ht="14.25" x14ac:dyDescent="0.2">
      <c r="A25" s="32">
        <v>24</v>
      </c>
      <c r="B25" s="33">
        <v>38</v>
      </c>
      <c r="C25" s="32">
        <v>137577.008</v>
      </c>
      <c r="D25" s="32">
        <v>626684.54073008802</v>
      </c>
      <c r="E25" s="32">
        <v>596545.80870707997</v>
      </c>
      <c r="F25" s="32">
        <v>30138.732023008801</v>
      </c>
      <c r="G25" s="32">
        <v>596545.80870707997</v>
      </c>
      <c r="H25" s="32">
        <v>4.8092349602077603E-2</v>
      </c>
    </row>
    <row r="26" spans="1:8" ht="14.25" x14ac:dyDescent="0.2">
      <c r="A26" s="32">
        <v>25</v>
      </c>
      <c r="B26" s="33">
        <v>39</v>
      </c>
      <c r="C26" s="32">
        <v>83501.342000000004</v>
      </c>
      <c r="D26" s="32">
        <v>123790.762397799</v>
      </c>
      <c r="E26" s="32">
        <v>90283.025928375995</v>
      </c>
      <c r="F26" s="32">
        <v>33507.736469422998</v>
      </c>
      <c r="G26" s="32">
        <v>90283.025928375995</v>
      </c>
      <c r="H26" s="32">
        <v>0.270680427362961</v>
      </c>
    </row>
    <row r="27" spans="1:8" ht="14.25" x14ac:dyDescent="0.2">
      <c r="A27" s="32">
        <v>26</v>
      </c>
      <c r="B27" s="33">
        <v>42</v>
      </c>
      <c r="C27" s="32">
        <v>6669.4139999999998</v>
      </c>
      <c r="D27" s="32">
        <v>125397.5401</v>
      </c>
      <c r="E27" s="32">
        <v>105219.2219</v>
      </c>
      <c r="F27" s="32">
        <v>20178.318200000002</v>
      </c>
      <c r="G27" s="32">
        <v>105219.2219</v>
      </c>
      <c r="H27" s="32">
        <v>0.160914784962357</v>
      </c>
    </row>
    <row r="28" spans="1:8" ht="14.25" x14ac:dyDescent="0.2">
      <c r="A28" s="32">
        <v>27</v>
      </c>
      <c r="B28" s="33">
        <v>75</v>
      </c>
      <c r="C28" s="32">
        <v>422</v>
      </c>
      <c r="D28" s="32">
        <v>257419.65811965801</v>
      </c>
      <c r="E28" s="32">
        <v>242105.07692307699</v>
      </c>
      <c r="F28" s="32">
        <v>15314.581196581201</v>
      </c>
      <c r="G28" s="32">
        <v>242105.07692307699</v>
      </c>
      <c r="H28" s="32">
        <v>5.9492663879859603E-2</v>
      </c>
    </row>
    <row r="29" spans="1:8" ht="14.25" x14ac:dyDescent="0.2">
      <c r="A29" s="32">
        <v>28</v>
      </c>
      <c r="B29" s="33">
        <v>76</v>
      </c>
      <c r="C29" s="32">
        <v>3165</v>
      </c>
      <c r="D29" s="32">
        <v>546728.22122393199</v>
      </c>
      <c r="E29" s="32">
        <v>513820.60539829102</v>
      </c>
      <c r="F29" s="32">
        <v>32907.615825640998</v>
      </c>
      <c r="G29" s="32">
        <v>513820.60539829102</v>
      </c>
      <c r="H29" s="32">
        <v>6.0190080826580498E-2</v>
      </c>
    </row>
    <row r="30" spans="1:8" ht="14.25" x14ac:dyDescent="0.2">
      <c r="A30" s="32">
        <v>29</v>
      </c>
      <c r="B30" s="33">
        <v>99</v>
      </c>
      <c r="C30" s="32">
        <v>24</v>
      </c>
      <c r="D30" s="32">
        <v>16046.775508660499</v>
      </c>
      <c r="E30" s="32">
        <v>13970.657968383601</v>
      </c>
      <c r="F30" s="32">
        <v>2076.1175402768299</v>
      </c>
      <c r="G30" s="32">
        <v>13970.657968383601</v>
      </c>
      <c r="H30" s="32">
        <v>0.12937911041108199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2014-07-10T00:52:31Z</dcterms:modified>
</cp:coreProperties>
</file>