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<sst xmlns="http://schemas.openxmlformats.org/spreadsheetml/2006/main" count="111" uniqueCount="73">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</sst>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2" fillId="34" borderId="10" xfId="0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2" sqref="N1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58" t="s">
        <v>4</v>
      </c>
      <c r="D2" s="58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59" t="s">
        <v>5</v>
      </c>
      <c r="B3" s="59"/>
      <c r="C3" s="59"/>
      <c r="D3" s="59"/>
      <c r="E3" s="15">
        <f>RA!D7</f>
        <v>16185183.4165</v>
      </c>
      <c r="F3" s="25">
        <f>RA!I7</f>
        <v>1878903.7035999999</v>
      </c>
      <c r="G3" s="16">
        <f>E3-F3</f>
        <v>14306279.7129</v>
      </c>
      <c r="H3" s="27">
        <f>RA!J7</f>
        <v>11.6087884532995</v>
      </c>
      <c r="I3" s="20">
        <f>SUM(I4:I40)</f>
        <v>16185187.317138208</v>
      </c>
      <c r="J3" s="21">
        <f>SUM(J4:J40)</f>
        <v>14306279.753891384</v>
      </c>
      <c r="K3" s="22">
        <f>E3-I3</f>
        <v>-3.9006382077932358</v>
      </c>
      <c r="L3" s="22">
        <f>G3-J3</f>
        <v>-4.0991384536027908E-2</v>
      </c>
    </row>
    <row r="4" spans="1:12" x14ac:dyDescent="0.15">
      <c r="A4" s="60">
        <f>RA!A8</f>
        <v>41830</v>
      </c>
      <c r="B4" s="12">
        <v>12</v>
      </c>
      <c r="C4" s="57" t="s">
        <v>6</v>
      </c>
      <c r="D4" s="57"/>
      <c r="E4" s="15">
        <f>VLOOKUP(C4,RA!B8:D39,3,0)</f>
        <v>654845.52850000001</v>
      </c>
      <c r="F4" s="25">
        <f>VLOOKUP(C4,RA!B8:I43,8,0)</f>
        <v>132565.03820000001</v>
      </c>
      <c r="G4" s="16">
        <f t="shared" ref="G4:G40" si="0">E4-F4</f>
        <v>522280.4903</v>
      </c>
      <c r="H4" s="27">
        <f>RA!J8</f>
        <v>20.243711292288399</v>
      </c>
      <c r="I4" s="20">
        <f>VLOOKUP(B4,RMS!B:D,3,FALSE)</f>
        <v>654845.96852393204</v>
      </c>
      <c r="J4" s="21">
        <f>VLOOKUP(B4,RMS!B:E,4,FALSE)</f>
        <v>522280.49366666703</v>
      </c>
      <c r="K4" s="22">
        <f t="shared" ref="K4:K40" si="1">E4-I4</f>
        <v>-0.44002393202390522</v>
      </c>
      <c r="L4" s="22">
        <f t="shared" ref="L4:L40" si="2">G4-J4</f>
        <v>-3.3666670206002891E-3</v>
      </c>
    </row>
    <row r="5" spans="1:12" x14ac:dyDescent="0.15">
      <c r="A5" s="60"/>
      <c r="B5" s="12">
        <v>13</v>
      </c>
      <c r="C5" s="57" t="s">
        <v>7</v>
      </c>
      <c r="D5" s="57"/>
      <c r="E5" s="15">
        <f>VLOOKUP(C5,RA!B8:D40,3,0)</f>
        <v>106105.2193</v>
      </c>
      <c r="F5" s="25">
        <f>VLOOKUP(C5,RA!B9:I44,8,0)</f>
        <v>23012.773700000002</v>
      </c>
      <c r="G5" s="16">
        <f t="shared" si="0"/>
        <v>83092.445599999992</v>
      </c>
      <c r="H5" s="27">
        <f>RA!J9</f>
        <v>21.688634971795398</v>
      </c>
      <c r="I5" s="20">
        <f>VLOOKUP(B5,RMS!B:D,3,FALSE)</f>
        <v>106105.239050352</v>
      </c>
      <c r="J5" s="21">
        <f>VLOOKUP(B5,RMS!B:E,4,FALSE)</f>
        <v>83092.435467007002</v>
      </c>
      <c r="K5" s="22">
        <f t="shared" si="1"/>
        <v>-1.9750352003029548E-2</v>
      </c>
      <c r="L5" s="22">
        <f t="shared" si="2"/>
        <v>1.0132992989383638E-2</v>
      </c>
    </row>
    <row r="6" spans="1:12" x14ac:dyDescent="0.15">
      <c r="A6" s="60"/>
      <c r="B6" s="12">
        <v>14</v>
      </c>
      <c r="C6" s="57" t="s">
        <v>8</v>
      </c>
      <c r="D6" s="57"/>
      <c r="E6" s="15">
        <f>VLOOKUP(C6,RA!B10:D41,3,0)</f>
        <v>168646.8339</v>
      </c>
      <c r="F6" s="25">
        <f>VLOOKUP(C6,RA!B10:I45,8,0)</f>
        <v>44600.723299999998</v>
      </c>
      <c r="G6" s="16">
        <f t="shared" si="0"/>
        <v>124046.1106</v>
      </c>
      <c r="H6" s="27">
        <f>RA!J10</f>
        <v>26.4462262757012</v>
      </c>
      <c r="I6" s="20">
        <f>VLOOKUP(B6,RMS!B:D,3,FALSE)</f>
        <v>168648.99546666699</v>
      </c>
      <c r="J6" s="21">
        <f>VLOOKUP(B6,RMS!B:E,4,FALSE)</f>
        <v>124046.111788889</v>
      </c>
      <c r="K6" s="22">
        <f t="shared" si="1"/>
        <v>-2.161566666996805</v>
      </c>
      <c r="L6" s="22">
        <f t="shared" si="2"/>
        <v>-1.188889000331983E-3</v>
      </c>
    </row>
    <row r="7" spans="1:12" x14ac:dyDescent="0.15">
      <c r="A7" s="60"/>
      <c r="B7" s="12">
        <v>15</v>
      </c>
      <c r="C7" s="57" t="s">
        <v>9</v>
      </c>
      <c r="D7" s="57"/>
      <c r="E7" s="15">
        <f>VLOOKUP(C7,RA!B10:D42,3,0)</f>
        <v>65598.390299999999</v>
      </c>
      <c r="F7" s="25">
        <f>VLOOKUP(C7,RA!B11:I46,8,0)</f>
        <v>14141.5947</v>
      </c>
      <c r="G7" s="16">
        <f t="shared" si="0"/>
        <v>51456.795599999998</v>
      </c>
      <c r="H7" s="27">
        <f>RA!J11</f>
        <v>21.557837982496999</v>
      </c>
      <c r="I7" s="20">
        <f>VLOOKUP(B7,RMS!B:D,3,FALSE)</f>
        <v>65598.434012820493</v>
      </c>
      <c r="J7" s="21">
        <f>VLOOKUP(B7,RMS!B:E,4,FALSE)</f>
        <v>51456.795699145303</v>
      </c>
      <c r="K7" s="22">
        <f t="shared" si="1"/>
        <v>-4.371282049396541E-2</v>
      </c>
      <c r="L7" s="22">
        <f t="shared" si="2"/>
        <v>-9.9145305284764618E-5</v>
      </c>
    </row>
    <row r="8" spans="1:12" x14ac:dyDescent="0.15">
      <c r="A8" s="60"/>
      <c r="B8" s="12">
        <v>16</v>
      </c>
      <c r="C8" s="57" t="s">
        <v>10</v>
      </c>
      <c r="D8" s="57"/>
      <c r="E8" s="15">
        <f>VLOOKUP(C8,RA!B12:D43,3,0)</f>
        <v>192669.98120000001</v>
      </c>
      <c r="F8" s="25">
        <f>VLOOKUP(C8,RA!B12:I47,8,0)</f>
        <v>41548.458700000003</v>
      </c>
      <c r="G8" s="16">
        <f t="shared" si="0"/>
        <v>151121.52250000002</v>
      </c>
      <c r="H8" s="27">
        <f>RA!J12</f>
        <v>21.5645729766646</v>
      </c>
      <c r="I8" s="20">
        <f>VLOOKUP(B8,RMS!B:D,3,FALSE)</f>
        <v>192669.99298376101</v>
      </c>
      <c r="J8" s="21">
        <f>VLOOKUP(B8,RMS!B:E,4,FALSE)</f>
        <v>151121.52317094</v>
      </c>
      <c r="K8" s="22">
        <f t="shared" si="1"/>
        <v>-1.1783761001424864E-2</v>
      </c>
      <c r="L8" s="22">
        <f t="shared" si="2"/>
        <v>-6.7093997495248914E-4</v>
      </c>
    </row>
    <row r="9" spans="1:12" x14ac:dyDescent="0.15">
      <c r="A9" s="60"/>
      <c r="B9" s="12">
        <v>17</v>
      </c>
      <c r="C9" s="57" t="s">
        <v>11</v>
      </c>
      <c r="D9" s="57"/>
      <c r="E9" s="15">
        <f>VLOOKUP(C9,RA!B12:D44,3,0)</f>
        <v>340315.54869999998</v>
      </c>
      <c r="F9" s="25">
        <f>VLOOKUP(C9,RA!B13:I48,8,0)</f>
        <v>79679.429699999993</v>
      </c>
      <c r="G9" s="16">
        <f t="shared" si="0"/>
        <v>260636.11900000001</v>
      </c>
      <c r="H9" s="27">
        <f>RA!J13</f>
        <v>23.4133967737807</v>
      </c>
      <c r="I9" s="20">
        <f>VLOOKUP(B9,RMS!B:D,3,FALSE)</f>
        <v>340315.70122734999</v>
      </c>
      <c r="J9" s="21">
        <f>VLOOKUP(B9,RMS!B:E,4,FALSE)</f>
        <v>260636.11895384599</v>
      </c>
      <c r="K9" s="22">
        <f t="shared" si="1"/>
        <v>-0.15252735000103712</v>
      </c>
      <c r="L9" s="22">
        <f t="shared" si="2"/>
        <v>4.6154018491506577E-5</v>
      </c>
    </row>
    <row r="10" spans="1:12" x14ac:dyDescent="0.15">
      <c r="A10" s="60"/>
      <c r="B10" s="12">
        <v>18</v>
      </c>
      <c r="C10" s="57" t="s">
        <v>12</v>
      </c>
      <c r="D10" s="57"/>
      <c r="E10" s="15">
        <f>VLOOKUP(C10,RA!B14:D45,3,0)</f>
        <v>176549.5245</v>
      </c>
      <c r="F10" s="25">
        <f>VLOOKUP(C10,RA!B14:I49,8,0)</f>
        <v>23074.016899999999</v>
      </c>
      <c r="G10" s="16">
        <f t="shared" si="0"/>
        <v>153475.50760000001</v>
      </c>
      <c r="H10" s="27">
        <f>RA!J14</f>
        <v>13.069430215316199</v>
      </c>
      <c r="I10" s="20">
        <f>VLOOKUP(B10,RMS!B:D,3,FALSE)</f>
        <v>176549.54228119701</v>
      </c>
      <c r="J10" s="21">
        <f>VLOOKUP(B10,RMS!B:E,4,FALSE)</f>
        <v>153475.50661282099</v>
      </c>
      <c r="K10" s="22">
        <f t="shared" si="1"/>
        <v>-1.778119700611569E-2</v>
      </c>
      <c r="L10" s="22">
        <f t="shared" si="2"/>
        <v>9.8717902437783778E-4</v>
      </c>
    </row>
    <row r="11" spans="1:12" x14ac:dyDescent="0.15">
      <c r="A11" s="60"/>
      <c r="B11" s="12">
        <v>19</v>
      </c>
      <c r="C11" s="57" t="s">
        <v>13</v>
      </c>
      <c r="D11" s="57"/>
      <c r="E11" s="15">
        <f>VLOOKUP(C11,RA!B14:D46,3,0)</f>
        <v>138331.4847</v>
      </c>
      <c r="F11" s="25">
        <f>VLOOKUP(C11,RA!B15:I50,8,0)</f>
        <v>18167.221099999999</v>
      </c>
      <c r="G11" s="16">
        <f t="shared" si="0"/>
        <v>120164.26360000001</v>
      </c>
      <c r="H11" s="27">
        <f>RA!J15</f>
        <v>13.133106421433499</v>
      </c>
      <c r="I11" s="20">
        <f>VLOOKUP(B11,RMS!B:D,3,FALSE)</f>
        <v>138331.51511367501</v>
      </c>
      <c r="J11" s="21">
        <f>VLOOKUP(B11,RMS!B:E,4,FALSE)</f>
        <v>120164.26264957299</v>
      </c>
      <c r="K11" s="22">
        <f t="shared" si="1"/>
        <v>-3.0413675005547702E-2</v>
      </c>
      <c r="L11" s="22">
        <f t="shared" si="2"/>
        <v>9.5042701286729425E-4</v>
      </c>
    </row>
    <row r="12" spans="1:12" x14ac:dyDescent="0.15">
      <c r="A12" s="60"/>
      <c r="B12" s="12">
        <v>21</v>
      </c>
      <c r="C12" s="57" t="s">
        <v>14</v>
      </c>
      <c r="D12" s="57"/>
      <c r="E12" s="15">
        <f>VLOOKUP(C12,RA!B16:D47,3,0)</f>
        <v>929959.37410000002</v>
      </c>
      <c r="F12" s="25">
        <f>VLOOKUP(C12,RA!B16:I51,8,0)</f>
        <v>11220.9377</v>
      </c>
      <c r="G12" s="16">
        <f t="shared" si="0"/>
        <v>918738.43640000001</v>
      </c>
      <c r="H12" s="27">
        <f>RA!J16</f>
        <v>1.2066051499141499</v>
      </c>
      <c r="I12" s="20">
        <f>VLOOKUP(B12,RMS!B:D,3,FALSE)</f>
        <v>929959.21380000003</v>
      </c>
      <c r="J12" s="21">
        <f>VLOOKUP(B12,RMS!B:E,4,FALSE)</f>
        <v>918738.43640000001</v>
      </c>
      <c r="K12" s="22">
        <f t="shared" si="1"/>
        <v>0.16029999998863786</v>
      </c>
      <c r="L12" s="22">
        <f t="shared" si="2"/>
        <v>0</v>
      </c>
    </row>
    <row r="13" spans="1:12" x14ac:dyDescent="0.15">
      <c r="A13" s="60"/>
      <c r="B13" s="12">
        <v>22</v>
      </c>
      <c r="C13" s="57" t="s">
        <v>15</v>
      </c>
      <c r="D13" s="57"/>
      <c r="E13" s="15">
        <f>VLOOKUP(C13,RA!B16:D48,3,0)</f>
        <v>493225.15830000001</v>
      </c>
      <c r="F13" s="25">
        <f>VLOOKUP(C13,RA!B17:I52,8,0)</f>
        <v>64472.305200000003</v>
      </c>
      <c r="G13" s="16">
        <f t="shared" si="0"/>
        <v>428752.85310000001</v>
      </c>
      <c r="H13" s="27">
        <f>RA!J17</f>
        <v>13.071576766728001</v>
      </c>
      <c r="I13" s="20">
        <f>VLOOKUP(B13,RMS!B:D,3,FALSE)</f>
        <v>493225.20921453001</v>
      </c>
      <c r="J13" s="21">
        <f>VLOOKUP(B13,RMS!B:E,4,FALSE)</f>
        <v>428752.85289401701</v>
      </c>
      <c r="K13" s="22">
        <f t="shared" si="1"/>
        <v>-5.0914530002046376E-2</v>
      </c>
      <c r="L13" s="22">
        <f t="shared" si="2"/>
        <v>2.0598300034180284E-4</v>
      </c>
    </row>
    <row r="14" spans="1:12" x14ac:dyDescent="0.15">
      <c r="A14" s="60"/>
      <c r="B14" s="12">
        <v>23</v>
      </c>
      <c r="C14" s="57" t="s">
        <v>16</v>
      </c>
      <c r="D14" s="57"/>
      <c r="E14" s="15">
        <f>VLOOKUP(C14,RA!B18:D49,3,0)</f>
        <v>1791515.6018999999</v>
      </c>
      <c r="F14" s="25">
        <f>VLOOKUP(C14,RA!B18:I53,8,0)</f>
        <v>267206.75540000002</v>
      </c>
      <c r="G14" s="16">
        <f t="shared" si="0"/>
        <v>1524308.8465</v>
      </c>
      <c r="H14" s="27">
        <f>RA!J18</f>
        <v>14.915122989529801</v>
      </c>
      <c r="I14" s="20">
        <f>VLOOKUP(B14,RMS!B:D,3,FALSE)</f>
        <v>1791515.91273675</v>
      </c>
      <c r="J14" s="21">
        <f>VLOOKUP(B14,RMS!B:E,4,FALSE)</f>
        <v>1524308.8242649599</v>
      </c>
      <c r="K14" s="22">
        <f t="shared" si="1"/>
        <v>-0.31083675008267164</v>
      </c>
      <c r="L14" s="22">
        <f t="shared" si="2"/>
        <v>2.2235040087252855E-2</v>
      </c>
    </row>
    <row r="15" spans="1:12" x14ac:dyDescent="0.15">
      <c r="A15" s="60"/>
      <c r="B15" s="12">
        <v>24</v>
      </c>
      <c r="C15" s="57" t="s">
        <v>17</v>
      </c>
      <c r="D15" s="57"/>
      <c r="E15" s="15">
        <f>VLOOKUP(C15,RA!B18:D50,3,0)</f>
        <v>468710.24420000002</v>
      </c>
      <c r="F15" s="25">
        <f>VLOOKUP(C15,RA!B19:I54,8,0)</f>
        <v>38323.095399999998</v>
      </c>
      <c r="G15" s="16">
        <f t="shared" si="0"/>
        <v>430387.14880000002</v>
      </c>
      <c r="H15" s="27">
        <f>RA!J19</f>
        <v>8.1762871356503606</v>
      </c>
      <c r="I15" s="20">
        <f>VLOOKUP(B15,RMS!B:D,3,FALSE)</f>
        <v>468710.25933162402</v>
      </c>
      <c r="J15" s="21">
        <f>VLOOKUP(B15,RMS!B:E,4,FALSE)</f>
        <v>430387.14804017101</v>
      </c>
      <c r="K15" s="22">
        <f t="shared" si="1"/>
        <v>-1.5131624008063227E-2</v>
      </c>
      <c r="L15" s="22">
        <f t="shared" si="2"/>
        <v>7.5982901034876704E-4</v>
      </c>
    </row>
    <row r="16" spans="1:12" x14ac:dyDescent="0.15">
      <c r="A16" s="60"/>
      <c r="B16" s="12">
        <v>25</v>
      </c>
      <c r="C16" s="57" t="s">
        <v>18</v>
      </c>
      <c r="D16" s="57"/>
      <c r="E16" s="15">
        <f>VLOOKUP(C16,RA!B20:D51,3,0)</f>
        <v>829671.63450000004</v>
      </c>
      <c r="F16" s="25">
        <f>VLOOKUP(C16,RA!B20:I55,8,0)</f>
        <v>66639.7304</v>
      </c>
      <c r="G16" s="16">
        <f t="shared" si="0"/>
        <v>763031.90410000004</v>
      </c>
      <c r="H16" s="27">
        <f>RA!J20</f>
        <v>8.0320608333392407</v>
      </c>
      <c r="I16" s="20">
        <f>VLOOKUP(B16,RMS!B:D,3,FALSE)</f>
        <v>829671.61800000002</v>
      </c>
      <c r="J16" s="21">
        <f>VLOOKUP(B16,RMS!B:E,4,FALSE)</f>
        <v>763031.90410000004</v>
      </c>
      <c r="K16" s="22">
        <f t="shared" si="1"/>
        <v>1.6500000027008355E-2</v>
      </c>
      <c r="L16" s="22">
        <f t="shared" si="2"/>
        <v>0</v>
      </c>
    </row>
    <row r="17" spans="1:12" x14ac:dyDescent="0.15">
      <c r="A17" s="60"/>
      <c r="B17" s="12">
        <v>26</v>
      </c>
      <c r="C17" s="57" t="s">
        <v>19</v>
      </c>
      <c r="D17" s="57"/>
      <c r="E17" s="15">
        <f>VLOOKUP(C17,RA!B20:D52,3,0)</f>
        <v>314095.35840000003</v>
      </c>
      <c r="F17" s="25">
        <f>VLOOKUP(C17,RA!B21:I56,8,0)</f>
        <v>40813.977500000001</v>
      </c>
      <c r="G17" s="16">
        <f t="shared" si="0"/>
        <v>273281.38090000005</v>
      </c>
      <c r="H17" s="27">
        <f>RA!J21</f>
        <v>12.994135828019299</v>
      </c>
      <c r="I17" s="20">
        <f>VLOOKUP(B17,RMS!B:D,3,FALSE)</f>
        <v>314095.16108461499</v>
      </c>
      <c r="J17" s="21">
        <f>VLOOKUP(B17,RMS!B:E,4,FALSE)</f>
        <v>273281.38083846198</v>
      </c>
      <c r="K17" s="22">
        <f t="shared" si="1"/>
        <v>0.19731538504129276</v>
      </c>
      <c r="L17" s="22">
        <f t="shared" si="2"/>
        <v>6.1538070440292358E-5</v>
      </c>
    </row>
    <row r="18" spans="1:12" x14ac:dyDescent="0.15">
      <c r="A18" s="60"/>
      <c r="B18" s="12">
        <v>27</v>
      </c>
      <c r="C18" s="57" t="s">
        <v>20</v>
      </c>
      <c r="D18" s="57"/>
      <c r="E18" s="15">
        <f>VLOOKUP(C18,RA!B22:D53,3,0)</f>
        <v>1245912.3337000001</v>
      </c>
      <c r="F18" s="25">
        <f>VLOOKUP(C18,RA!B22:I57,8,0)</f>
        <v>161322.17480000001</v>
      </c>
      <c r="G18" s="16">
        <f t="shared" si="0"/>
        <v>1084590.1589000002</v>
      </c>
      <c r="H18" s="27">
        <f>RA!J22</f>
        <v>12.948116046088099</v>
      </c>
      <c r="I18" s="20">
        <f>VLOOKUP(B18,RMS!B:D,3,FALSE)</f>
        <v>1245912.5181666701</v>
      </c>
      <c r="J18" s="21">
        <f>VLOOKUP(B18,RMS!B:E,4,FALSE)</f>
        <v>1084590.1592000001</v>
      </c>
      <c r="K18" s="22">
        <f t="shared" si="1"/>
        <v>-0.18446667003445327</v>
      </c>
      <c r="L18" s="22">
        <f t="shared" si="2"/>
        <v>-2.9999995604157448E-4</v>
      </c>
    </row>
    <row r="19" spans="1:12" x14ac:dyDescent="0.15">
      <c r="A19" s="60"/>
      <c r="B19" s="12">
        <v>29</v>
      </c>
      <c r="C19" s="57" t="s">
        <v>21</v>
      </c>
      <c r="D19" s="57"/>
      <c r="E19" s="15">
        <f>VLOOKUP(C19,RA!B22:D54,3,0)</f>
        <v>2609584.1609</v>
      </c>
      <c r="F19" s="25">
        <f>VLOOKUP(C19,RA!B23:I58,8,0)</f>
        <v>214349.97870000001</v>
      </c>
      <c r="G19" s="16">
        <f t="shared" si="0"/>
        <v>2395234.1822000002</v>
      </c>
      <c r="H19" s="27">
        <f>RA!J23</f>
        <v>8.2139515525751197</v>
      </c>
      <c r="I19" s="20">
        <f>VLOOKUP(B19,RMS!B:D,3,FALSE)</f>
        <v>2609585.1528042699</v>
      </c>
      <c r="J19" s="21">
        <f>VLOOKUP(B19,RMS!B:E,4,FALSE)</f>
        <v>2395234.2212435901</v>
      </c>
      <c r="K19" s="22">
        <f t="shared" si="1"/>
        <v>-0.99190426990389824</v>
      </c>
      <c r="L19" s="22">
        <f t="shared" si="2"/>
        <v>-3.904358996078372E-2</v>
      </c>
    </row>
    <row r="20" spans="1:12" x14ac:dyDescent="0.15">
      <c r="A20" s="60"/>
      <c r="B20" s="12">
        <v>31</v>
      </c>
      <c r="C20" s="57" t="s">
        <v>22</v>
      </c>
      <c r="D20" s="57"/>
      <c r="E20" s="15">
        <f>VLOOKUP(C20,RA!B24:D55,3,0)</f>
        <v>270924.62530000001</v>
      </c>
      <c r="F20" s="25">
        <f>VLOOKUP(C20,RA!B24:I59,8,0)</f>
        <v>50146.546799999996</v>
      </c>
      <c r="G20" s="16">
        <f t="shared" si="0"/>
        <v>220778.0785</v>
      </c>
      <c r="H20" s="27">
        <f>RA!J24</f>
        <v>18.5094089341166</v>
      </c>
      <c r="I20" s="20">
        <f>VLOOKUP(B20,RMS!B:D,3,FALSE)</f>
        <v>270924.61885036703</v>
      </c>
      <c r="J20" s="21">
        <f>VLOOKUP(B20,RMS!B:E,4,FALSE)</f>
        <v>220778.074692997</v>
      </c>
      <c r="K20" s="22">
        <f t="shared" si="1"/>
        <v>6.4496329869143665E-3</v>
      </c>
      <c r="L20" s="22">
        <f t="shared" si="2"/>
        <v>3.8070029986556619E-3</v>
      </c>
    </row>
    <row r="21" spans="1:12" x14ac:dyDescent="0.15">
      <c r="A21" s="60"/>
      <c r="B21" s="12">
        <v>32</v>
      </c>
      <c r="C21" s="57" t="s">
        <v>23</v>
      </c>
      <c r="D21" s="57"/>
      <c r="E21" s="15">
        <f>VLOOKUP(C21,RA!B24:D56,3,0)</f>
        <v>223294.5209</v>
      </c>
      <c r="F21" s="25">
        <f>VLOOKUP(C21,RA!B25:I60,8,0)</f>
        <v>18456.432100000002</v>
      </c>
      <c r="G21" s="16">
        <f t="shared" si="0"/>
        <v>204838.0888</v>
      </c>
      <c r="H21" s="27">
        <f>RA!J25</f>
        <v>8.2655105130257596</v>
      </c>
      <c r="I21" s="20">
        <f>VLOOKUP(B21,RMS!B:D,3,FALSE)</f>
        <v>223294.52542394699</v>
      </c>
      <c r="J21" s="21">
        <f>VLOOKUP(B21,RMS!B:E,4,FALSE)</f>
        <v>204838.08673354</v>
      </c>
      <c r="K21" s="22">
        <f t="shared" si="1"/>
        <v>-4.5239469909574836E-3</v>
      </c>
      <c r="L21" s="22">
        <f t="shared" si="2"/>
        <v>2.0664600015152246E-3</v>
      </c>
    </row>
    <row r="22" spans="1:12" x14ac:dyDescent="0.15">
      <c r="A22" s="60"/>
      <c r="B22" s="12">
        <v>33</v>
      </c>
      <c r="C22" s="57" t="s">
        <v>24</v>
      </c>
      <c r="D22" s="57"/>
      <c r="E22" s="15">
        <f>VLOOKUP(C22,RA!B26:D57,3,0)</f>
        <v>676511.61100000003</v>
      </c>
      <c r="F22" s="25">
        <f>VLOOKUP(C22,RA!B26:I61,8,0)</f>
        <v>129748.765</v>
      </c>
      <c r="G22" s="16">
        <f t="shared" si="0"/>
        <v>546762.84600000002</v>
      </c>
      <c r="H22" s="27">
        <f>RA!J26</f>
        <v>19.1790891523959</v>
      </c>
      <c r="I22" s="20">
        <f>VLOOKUP(B22,RMS!B:D,3,FALSE)</f>
        <v>676511.61214986804</v>
      </c>
      <c r="J22" s="21">
        <f>VLOOKUP(B22,RMS!B:E,4,FALSE)</f>
        <v>546762.94873375201</v>
      </c>
      <c r="K22" s="22">
        <f t="shared" si="1"/>
        <v>-1.1498680105432868E-3</v>
      </c>
      <c r="L22" s="22">
        <f t="shared" si="2"/>
        <v>-0.10273375199176371</v>
      </c>
    </row>
    <row r="23" spans="1:12" x14ac:dyDescent="0.15">
      <c r="A23" s="60"/>
      <c r="B23" s="12">
        <v>34</v>
      </c>
      <c r="C23" s="57" t="s">
        <v>25</v>
      </c>
      <c r="D23" s="57"/>
      <c r="E23" s="15">
        <f>VLOOKUP(C23,RA!B26:D58,3,0)</f>
        <v>235360.09760000001</v>
      </c>
      <c r="F23" s="25">
        <f>VLOOKUP(C23,RA!B27:I62,8,0)</f>
        <v>77296.92</v>
      </c>
      <c r="G23" s="16">
        <f t="shared" si="0"/>
        <v>158063.1776</v>
      </c>
      <c r="H23" s="27">
        <f>RA!J27</f>
        <v>32.841981622291797</v>
      </c>
      <c r="I23" s="20">
        <f>VLOOKUP(B23,RMS!B:D,3,FALSE)</f>
        <v>235360.05411288099</v>
      </c>
      <c r="J23" s="21">
        <f>VLOOKUP(B23,RMS!B:E,4,FALSE)</f>
        <v>158063.18513214399</v>
      </c>
      <c r="K23" s="22">
        <f t="shared" si="1"/>
        <v>4.3487119022756815E-2</v>
      </c>
      <c r="L23" s="22">
        <f t="shared" si="2"/>
        <v>-7.532143994467333E-3</v>
      </c>
    </row>
    <row r="24" spans="1:12" x14ac:dyDescent="0.15">
      <c r="A24" s="60"/>
      <c r="B24" s="12">
        <v>35</v>
      </c>
      <c r="C24" s="57" t="s">
        <v>26</v>
      </c>
      <c r="D24" s="57"/>
      <c r="E24" s="15">
        <f>VLOOKUP(C24,RA!B28:D59,3,0)</f>
        <v>752217.19620000001</v>
      </c>
      <c r="F24" s="25">
        <f>VLOOKUP(C24,RA!B28:I63,8,0)</f>
        <v>48504.573299999996</v>
      </c>
      <c r="G24" s="16">
        <f t="shared" si="0"/>
        <v>703712.62289999996</v>
      </c>
      <c r="H24" s="27">
        <f>RA!J28</f>
        <v>6.4482138330567498</v>
      </c>
      <c r="I24" s="20">
        <f>VLOOKUP(B24,RMS!B:D,3,FALSE)</f>
        <v>752217.19601061905</v>
      </c>
      <c r="J24" s="21">
        <f>VLOOKUP(B24,RMS!B:E,4,FALSE)</f>
        <v>703712.62155221205</v>
      </c>
      <c r="K24" s="22">
        <f t="shared" si="1"/>
        <v>1.8938095308840275E-4</v>
      </c>
      <c r="L24" s="22">
        <f t="shared" si="2"/>
        <v>1.3477879110723734E-3</v>
      </c>
    </row>
    <row r="25" spans="1:12" x14ac:dyDescent="0.15">
      <c r="A25" s="60"/>
      <c r="B25" s="12">
        <v>36</v>
      </c>
      <c r="C25" s="57" t="s">
        <v>27</v>
      </c>
      <c r="D25" s="57"/>
      <c r="E25" s="15">
        <f>VLOOKUP(C25,RA!B28:D60,3,0)</f>
        <v>460936.26299999998</v>
      </c>
      <c r="F25" s="25">
        <f>VLOOKUP(C25,RA!B29:I64,8,0)</f>
        <v>66115.771500000003</v>
      </c>
      <c r="G25" s="16">
        <f t="shared" si="0"/>
        <v>394820.4915</v>
      </c>
      <c r="H25" s="27">
        <f>RA!J29</f>
        <v>14.3437990905046</v>
      </c>
      <c r="I25" s="20">
        <f>VLOOKUP(B25,RMS!B:D,3,FALSE)</f>
        <v>460936.26361150399</v>
      </c>
      <c r="J25" s="21">
        <f>VLOOKUP(B25,RMS!B:E,4,FALSE)</f>
        <v>394820.47671281098</v>
      </c>
      <c r="K25" s="22">
        <f t="shared" si="1"/>
        <v>-6.1150401597842574E-4</v>
      </c>
      <c r="L25" s="22">
        <f t="shared" si="2"/>
        <v>1.4787189022172242E-2</v>
      </c>
    </row>
    <row r="26" spans="1:12" x14ac:dyDescent="0.15">
      <c r="A26" s="60"/>
      <c r="B26" s="12">
        <v>37</v>
      </c>
      <c r="C26" s="57" t="s">
        <v>28</v>
      </c>
      <c r="D26" s="57"/>
      <c r="E26" s="15">
        <f>VLOOKUP(C26,RA!B30:D61,3,0)</f>
        <v>1152150.8537999999</v>
      </c>
      <c r="F26" s="25">
        <f>VLOOKUP(C26,RA!B30:I65,8,0)</f>
        <v>109969.9267</v>
      </c>
      <c r="G26" s="16">
        <f t="shared" si="0"/>
        <v>1042180.9271</v>
      </c>
      <c r="H26" s="27">
        <f>RA!J30</f>
        <v>9.5447507014640909</v>
      </c>
      <c r="I26" s="20">
        <f>VLOOKUP(B26,RMS!B:D,3,FALSE)</f>
        <v>1152150.83127257</v>
      </c>
      <c r="J26" s="21">
        <f>VLOOKUP(B26,RMS!B:E,4,FALSE)</f>
        <v>1042180.9256626799</v>
      </c>
      <c r="K26" s="22">
        <f t="shared" si="1"/>
        <v>2.2527429973706603E-2</v>
      </c>
      <c r="L26" s="22">
        <f t="shared" si="2"/>
        <v>1.4373200247064233E-3</v>
      </c>
    </row>
    <row r="27" spans="1:12" x14ac:dyDescent="0.15">
      <c r="A27" s="60"/>
      <c r="B27" s="12">
        <v>38</v>
      </c>
      <c r="C27" s="57" t="s">
        <v>29</v>
      </c>
      <c r="D27" s="57"/>
      <c r="E27" s="15">
        <f>VLOOKUP(C27,RA!B30:D62,3,0)</f>
        <v>671556.97609999997</v>
      </c>
      <c r="F27" s="25">
        <f>VLOOKUP(C27,RA!B31:I66,8,0)</f>
        <v>32523.507000000001</v>
      </c>
      <c r="G27" s="16">
        <f t="shared" si="0"/>
        <v>639033.46909999999</v>
      </c>
      <c r="H27" s="27">
        <f>RA!J31</f>
        <v>4.8430003942296898</v>
      </c>
      <c r="I27" s="20">
        <f>VLOOKUP(B27,RMS!B:D,3,FALSE)</f>
        <v>671556.97413274297</v>
      </c>
      <c r="J27" s="21">
        <f>VLOOKUP(B27,RMS!B:E,4,FALSE)</f>
        <v>639033.43181946897</v>
      </c>
      <c r="K27" s="22">
        <f t="shared" si="1"/>
        <v>1.9672570051625371E-3</v>
      </c>
      <c r="L27" s="22">
        <f t="shared" si="2"/>
        <v>3.7280531018041074E-2</v>
      </c>
    </row>
    <row r="28" spans="1:12" x14ac:dyDescent="0.15">
      <c r="A28" s="60"/>
      <c r="B28" s="12">
        <v>39</v>
      </c>
      <c r="C28" s="57" t="s">
        <v>30</v>
      </c>
      <c r="D28" s="57"/>
      <c r="E28" s="15">
        <f>VLOOKUP(C28,RA!B32:D63,3,0)</f>
        <v>126790.19590000001</v>
      </c>
      <c r="F28" s="25">
        <f>VLOOKUP(C28,RA!B32:I67,8,0)</f>
        <v>32721.785500000002</v>
      </c>
      <c r="G28" s="16">
        <f t="shared" si="0"/>
        <v>94068.410400000008</v>
      </c>
      <c r="H28" s="27">
        <f>RA!J32</f>
        <v>25.807819971985701</v>
      </c>
      <c r="I28" s="20">
        <f>VLOOKUP(B28,RMS!B:D,3,FALSE)</f>
        <v>126790.117943265</v>
      </c>
      <c r="J28" s="21">
        <f>VLOOKUP(B28,RMS!B:E,4,FALSE)</f>
        <v>94068.386732308994</v>
      </c>
      <c r="K28" s="22">
        <f t="shared" si="1"/>
        <v>7.7956735010957345E-2</v>
      </c>
      <c r="L28" s="22">
        <f t="shared" si="2"/>
        <v>2.3667691013542935E-2</v>
      </c>
    </row>
    <row r="29" spans="1:12" x14ac:dyDescent="0.15">
      <c r="A29" s="60"/>
      <c r="B29" s="12">
        <v>40</v>
      </c>
      <c r="C29" s="57" t="s">
        <v>31</v>
      </c>
      <c r="D29" s="57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 x14ac:dyDescent="0.15">
      <c r="A30" s="60"/>
      <c r="B30" s="12">
        <v>41</v>
      </c>
      <c r="C30" s="57" t="s">
        <v>36</v>
      </c>
      <c r="D30" s="57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60"/>
      <c r="B31" s="12">
        <v>42</v>
      </c>
      <c r="C31" s="57" t="s">
        <v>32</v>
      </c>
      <c r="D31" s="57"/>
      <c r="E31" s="15">
        <f>VLOOKUP(C31,RA!B34:D66,3,0)</f>
        <v>167267.2579</v>
      </c>
      <c r="F31" s="25">
        <f>VLOOKUP(C31,RA!B35:I70,8,0)</f>
        <v>17190.355299999999</v>
      </c>
      <c r="G31" s="16">
        <f t="shared" si="0"/>
        <v>150076.9026</v>
      </c>
      <c r="H31" s="27">
        <f>RA!J35</f>
        <v>10.2771788787721</v>
      </c>
      <c r="I31" s="20">
        <f>VLOOKUP(B31,RMS!B:D,3,FALSE)</f>
        <v>167267.2573</v>
      </c>
      <c r="J31" s="21">
        <f>VLOOKUP(B31,RMS!B:E,4,FALSE)</f>
        <v>150076.9106</v>
      </c>
      <c r="K31" s="22">
        <f t="shared" si="1"/>
        <v>5.9999999939464033E-4</v>
      </c>
      <c r="L31" s="22">
        <f t="shared" si="2"/>
        <v>-8.0000000016298145E-3</v>
      </c>
    </row>
    <row r="32" spans="1:12" x14ac:dyDescent="0.15">
      <c r="A32" s="60"/>
      <c r="B32" s="12">
        <v>71</v>
      </c>
      <c r="C32" s="57" t="s">
        <v>37</v>
      </c>
      <c r="D32" s="57"/>
      <c r="E32" s="15" t="e">
        <f>VLOOKUP(C32,RA!B36:D67,3,0)</f>
        <v>#N/A</v>
      </c>
      <c r="F32" s="25" t="e">
        <f>VLOOKUP(C32,RA!B36:I71,8,0)</f>
        <v>#N/A</v>
      </c>
      <c r="G32" s="16" t="e">
        <f t="shared" si="0"/>
        <v>#N/A</v>
      </c>
      <c r="H32" s="27">
        <f>RA!J36</f>
        <v>5.55765428864669</v>
      </c>
      <c r="I32" s="20">
        <v>0</v>
      </c>
      <c r="J32" s="21">
        <v>0</v>
      </c>
      <c r="K32" s="22" t="e">
        <f t="shared" si="1"/>
        <v>#N/A</v>
      </c>
      <c r="L32" s="22" t="e">
        <f t="shared" si="2"/>
        <v>#N/A</v>
      </c>
    </row>
    <row r="33" spans="1:12" x14ac:dyDescent="0.15">
      <c r="A33" s="60"/>
      <c r="B33" s="12">
        <v>72</v>
      </c>
      <c r="C33" s="57" t="s">
        <v>38</v>
      </c>
      <c r="D33" s="57"/>
      <c r="E33" s="15" t="e">
        <f>VLOOKUP(C33,RA!B37:D68,3,0)</f>
        <v>#N/A</v>
      </c>
      <c r="F33" s="25" t="e">
        <f>VLOOKUP(C33,RA!B37:I72,8,0)</f>
        <v>#N/A</v>
      </c>
      <c r="G33" s="16" t="e">
        <f t="shared" si="0"/>
        <v>#N/A</v>
      </c>
      <c r="H33" s="27">
        <f>RA!J37</f>
        <v>6.05265180098292</v>
      </c>
      <c r="I33" s="20">
        <v>0</v>
      </c>
      <c r="J33" s="21">
        <v>0</v>
      </c>
      <c r="K33" s="22" t="e">
        <f t="shared" si="1"/>
        <v>#N/A</v>
      </c>
      <c r="L33" s="22" t="e">
        <f t="shared" si="2"/>
        <v>#N/A</v>
      </c>
    </row>
    <row r="34" spans="1:12" x14ac:dyDescent="0.15">
      <c r="A34" s="60"/>
      <c r="B34" s="12">
        <v>73</v>
      </c>
      <c r="C34" s="57" t="s">
        <v>39</v>
      </c>
      <c r="D34" s="57"/>
      <c r="E34" s="15" t="e">
        <f>VLOOKUP(C34,RA!B38:D69,3,0)</f>
        <v>#N/A</v>
      </c>
      <c r="F34" s="25" t="e">
        <f>VLOOKUP(C34,RA!B38:I73,8,0)</f>
        <v>#N/A</v>
      </c>
      <c r="G34" s="16" t="e">
        <f t="shared" si="0"/>
        <v>#N/A</v>
      </c>
      <c r="H34" s="27">
        <f>RA!J38</f>
        <v>0</v>
      </c>
      <c r="I34" s="20">
        <v>0</v>
      </c>
      <c r="J34" s="21">
        <v>0</v>
      </c>
      <c r="K34" s="22" t="e">
        <f t="shared" si="1"/>
        <v>#N/A</v>
      </c>
      <c r="L34" s="22" t="e">
        <f t="shared" si="2"/>
        <v>#N/A</v>
      </c>
    </row>
    <row r="35" spans="1:12" x14ac:dyDescent="0.15">
      <c r="A35" s="60"/>
      <c r="B35" s="12">
        <v>75</v>
      </c>
      <c r="C35" s="57" t="s">
        <v>33</v>
      </c>
      <c r="D35" s="57"/>
      <c r="E35" s="15">
        <f>VLOOKUP(C35,RA!B8:D70,3,0)</f>
        <v>234570.0852</v>
      </c>
      <c r="F35" s="25">
        <f>VLOOKUP(C35,RA!B8:I74,8,0)</f>
        <v>13036.5944</v>
      </c>
      <c r="G35" s="16">
        <f t="shared" si="0"/>
        <v>221533.4908</v>
      </c>
      <c r="H35" s="27">
        <f>RA!J39</f>
        <v>9.8568077095101394</v>
      </c>
      <c r="I35" s="20">
        <f>VLOOKUP(B35,RMS!B:D,3,FALSE)</f>
        <v>234570.085470085</v>
      </c>
      <c r="J35" s="21">
        <f>VLOOKUP(B35,RMS!B:E,4,FALSE)</f>
        <v>221533.491452991</v>
      </c>
      <c r="K35" s="22">
        <f t="shared" si="1"/>
        <v>-2.7008500183001161E-4</v>
      </c>
      <c r="L35" s="22">
        <f t="shared" si="2"/>
        <v>-6.5299100242555141E-4</v>
      </c>
    </row>
    <row r="36" spans="1:12" x14ac:dyDescent="0.15">
      <c r="A36" s="60"/>
      <c r="B36" s="12">
        <v>76</v>
      </c>
      <c r="C36" s="57" t="s">
        <v>34</v>
      </c>
      <c r="D36" s="57"/>
      <c r="E36" s="15">
        <f>VLOOKUP(C36,RA!B8:D71,3,0)</f>
        <v>676824.20609999995</v>
      </c>
      <c r="F36" s="25">
        <f>VLOOKUP(C36,RA!B8:I75,8,0)</f>
        <v>40965.8125</v>
      </c>
      <c r="G36" s="16">
        <f t="shared" si="0"/>
        <v>635858.39359999995</v>
      </c>
      <c r="H36" s="27">
        <f>RA!J40</f>
        <v>0</v>
      </c>
      <c r="I36" s="20">
        <f>VLOOKUP(B36,RMS!B:D,3,FALSE)</f>
        <v>676824.19677093998</v>
      </c>
      <c r="J36" s="21">
        <f>VLOOKUP(B36,RMS!B:E,4,FALSE)</f>
        <v>635858.39088034199</v>
      </c>
      <c r="K36" s="22">
        <f t="shared" si="1"/>
        <v>9.3290599761530757E-3</v>
      </c>
      <c r="L36" s="22">
        <f t="shared" si="2"/>
        <v>2.7196579612791538E-3</v>
      </c>
    </row>
    <row r="37" spans="1:12" x14ac:dyDescent="0.15">
      <c r="A37" s="60"/>
      <c r="B37" s="12">
        <v>77</v>
      </c>
      <c r="C37" s="57" t="s">
        <v>40</v>
      </c>
      <c r="D37" s="57"/>
      <c r="E37" s="15" t="e">
        <f>VLOOKUP(C37,RA!B9:D72,3,0)</f>
        <v>#N/A</v>
      </c>
      <c r="F37" s="25" t="e">
        <f>VLOOKUP(C37,RA!B9:I76,8,0)</f>
        <v>#N/A</v>
      </c>
      <c r="G37" s="16" t="e">
        <f t="shared" si="0"/>
        <v>#N/A</v>
      </c>
      <c r="H37" s="27">
        <f>RA!J41</f>
        <v>0</v>
      </c>
      <c r="I37" s="20">
        <v>0</v>
      </c>
      <c r="J37" s="21">
        <v>0</v>
      </c>
      <c r="K37" s="22" t="e">
        <f t="shared" si="1"/>
        <v>#N/A</v>
      </c>
      <c r="L37" s="22" t="e">
        <f t="shared" si="2"/>
        <v>#N/A</v>
      </c>
    </row>
    <row r="38" spans="1:12" x14ac:dyDescent="0.15">
      <c r="A38" s="60"/>
      <c r="B38" s="12">
        <v>78</v>
      </c>
      <c r="C38" s="57" t="s">
        <v>41</v>
      </c>
      <c r="D38" s="57"/>
      <c r="E38" s="15" t="e">
        <f>VLOOKUP(C38,RA!B10:D73,3,0)</f>
        <v>#N/A</v>
      </c>
      <c r="F38" s="25" t="e">
        <f>VLOOKUP(C38,RA!B10:I77,8,0)</f>
        <v>#N/A</v>
      </c>
      <c r="G38" s="16" t="e">
        <f t="shared" si="0"/>
        <v>#N/A</v>
      </c>
      <c r="H38" s="27">
        <f>RA!J42</f>
        <v>0</v>
      </c>
      <c r="I38" s="20">
        <v>0</v>
      </c>
      <c r="J38" s="21">
        <v>0</v>
      </c>
      <c r="K38" s="22" t="e">
        <f t="shared" si="1"/>
        <v>#N/A</v>
      </c>
      <c r="L38" s="22" t="e">
        <f t="shared" si="2"/>
        <v>#N/A</v>
      </c>
    </row>
    <row r="39" spans="1:12" s="34" customFormat="1" x14ac:dyDescent="0.15">
      <c r="A39" s="60"/>
      <c r="B39" s="12">
        <v>9101</v>
      </c>
      <c r="C39" s="57" t="s">
        <v>72</v>
      </c>
      <c r="D39" s="57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</row>
    <row r="40" spans="1:12" x14ac:dyDescent="0.15">
      <c r="A40" s="60"/>
      <c r="B40" s="12">
        <v>99</v>
      </c>
      <c r="C40" s="57" t="s">
        <v>35</v>
      </c>
      <c r="D40" s="57"/>
      <c r="E40" s="15">
        <f>VLOOKUP(C40,RA!B8:D74,3,0)</f>
        <v>11043.1504</v>
      </c>
      <c r="F40" s="25">
        <f>VLOOKUP(C40,RA!B8:I78,8,0)</f>
        <v>1088.5020999999999</v>
      </c>
      <c r="G40" s="16">
        <f t="shared" si="0"/>
        <v>9954.6483000000007</v>
      </c>
      <c r="H40" s="27">
        <f>RA!J43</f>
        <v>0</v>
      </c>
      <c r="I40" s="20">
        <f>VLOOKUP(B40,RMS!B:D,3,FALSE)</f>
        <v>11043.150291203399</v>
      </c>
      <c r="J40" s="21">
        <f>VLOOKUP(B40,RMS!B:E,4,FALSE)</f>
        <v>9954.6481960517394</v>
      </c>
      <c r="K40" s="22">
        <f t="shared" si="1"/>
        <v>1.0879660112550482E-4</v>
      </c>
      <c r="L40" s="22">
        <f t="shared" si="2"/>
        <v>1.0394826131232549E-4</v>
      </c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workbookViewId="0">
      <selection sqref="A1:XFD1048576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36" t="s">
        <v>47</v>
      </c>
      <c r="W1" s="63"/>
    </row>
    <row r="2" spans="1:23" ht="12.75" x14ac:dyDescent="0.2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36"/>
      <c r="W2" s="63"/>
    </row>
    <row r="3" spans="1:23" ht="23.25" thickBot="1" x14ac:dyDescent="0.2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37" t="s">
        <v>48</v>
      </c>
      <c r="W3" s="63"/>
    </row>
    <row r="4" spans="1:23" ht="12.75" thickTop="1" thickBot="1" x14ac:dyDescent="0.2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W4" s="63"/>
    </row>
    <row r="5" spans="1:23" ht="12.75" thickTop="1" thickBot="1" x14ac:dyDescent="0.25">
      <c r="A5" s="38"/>
      <c r="B5" s="39"/>
      <c r="C5" s="40"/>
      <c r="D5" s="41" t="s">
        <v>0</v>
      </c>
      <c r="E5" s="41" t="s">
        <v>60</v>
      </c>
      <c r="F5" s="41" t="s">
        <v>61</v>
      </c>
      <c r="G5" s="41" t="s">
        <v>49</v>
      </c>
      <c r="H5" s="41" t="s">
        <v>50</v>
      </c>
      <c r="I5" s="41" t="s">
        <v>1</v>
      </c>
      <c r="J5" s="41" t="s">
        <v>2</v>
      </c>
      <c r="K5" s="41" t="s">
        <v>51</v>
      </c>
      <c r="L5" s="41" t="s">
        <v>52</v>
      </c>
      <c r="M5" s="41" t="s">
        <v>53</v>
      </c>
      <c r="N5" s="41" t="s">
        <v>54</v>
      </c>
      <c r="O5" s="41" t="s">
        <v>55</v>
      </c>
      <c r="P5" s="41" t="s">
        <v>62</v>
      </c>
      <c r="Q5" s="41" t="s">
        <v>63</v>
      </c>
      <c r="R5" s="41" t="s">
        <v>56</v>
      </c>
      <c r="S5" s="41" t="s">
        <v>57</v>
      </c>
      <c r="T5" s="41" t="s">
        <v>58</v>
      </c>
      <c r="U5" s="42" t="s">
        <v>59</v>
      </c>
    </row>
    <row r="6" spans="1:23" ht="12" thickBot="1" x14ac:dyDescent="0.2">
      <c r="A6" s="43" t="s">
        <v>3</v>
      </c>
      <c r="B6" s="64" t="s">
        <v>4</v>
      </c>
      <c r="C6" s="65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4"/>
    </row>
    <row r="7" spans="1:23" ht="12" thickBot="1" x14ac:dyDescent="0.2">
      <c r="A7" s="66" t="s">
        <v>5</v>
      </c>
      <c r="B7" s="67"/>
      <c r="C7" s="68"/>
      <c r="D7" s="45">
        <v>16185183.4165</v>
      </c>
      <c r="E7" s="74"/>
      <c r="F7" s="74"/>
      <c r="G7" s="45">
        <v>14642094.5199</v>
      </c>
      <c r="H7" s="46">
        <v>10.538716947242699</v>
      </c>
      <c r="I7" s="45">
        <v>1878903.7035999999</v>
      </c>
      <c r="J7" s="46">
        <v>11.6087884532995</v>
      </c>
      <c r="K7" s="45">
        <v>1447662.4088000001</v>
      </c>
      <c r="L7" s="46">
        <v>9.8869899168625697</v>
      </c>
      <c r="M7" s="46">
        <v>0.29788802429253203</v>
      </c>
      <c r="N7" s="45">
        <v>166739265.10699999</v>
      </c>
      <c r="O7" s="45">
        <v>3849022632.4604001</v>
      </c>
      <c r="P7" s="45">
        <v>998569</v>
      </c>
      <c r="Q7" s="45">
        <v>948229</v>
      </c>
      <c r="R7" s="46">
        <v>5.3088441716083299</v>
      </c>
      <c r="S7" s="45">
        <v>16.208377604852501</v>
      </c>
      <c r="T7" s="45">
        <v>16.435803851706702</v>
      </c>
      <c r="U7" s="47">
        <v>-1.4031401069165901</v>
      </c>
    </row>
    <row r="8" spans="1:23" ht="12" thickBot="1" x14ac:dyDescent="0.2">
      <c r="A8" s="69">
        <v>41830</v>
      </c>
      <c r="B8" s="72" t="s">
        <v>6</v>
      </c>
      <c r="C8" s="73"/>
      <c r="D8" s="48">
        <v>654845.52850000001</v>
      </c>
      <c r="E8" s="51"/>
      <c r="F8" s="51"/>
      <c r="G8" s="48">
        <v>524366.45849999995</v>
      </c>
      <c r="H8" s="49">
        <v>24.883183865964199</v>
      </c>
      <c r="I8" s="48">
        <v>132565.03820000001</v>
      </c>
      <c r="J8" s="49">
        <v>20.243711292288399</v>
      </c>
      <c r="K8" s="48">
        <v>66540.704500000007</v>
      </c>
      <c r="L8" s="49">
        <v>12.689733185899399</v>
      </c>
      <c r="M8" s="49">
        <v>0.99223977557977305</v>
      </c>
      <c r="N8" s="48">
        <v>6518810.0654999996</v>
      </c>
      <c r="O8" s="48">
        <v>147103452.05759999</v>
      </c>
      <c r="P8" s="48">
        <v>30740</v>
      </c>
      <c r="Q8" s="48">
        <v>30302</v>
      </c>
      <c r="R8" s="49">
        <v>1.4454491452709399</v>
      </c>
      <c r="S8" s="48">
        <v>21.302717257644801</v>
      </c>
      <c r="T8" s="48">
        <v>20.478716028645</v>
      </c>
      <c r="U8" s="50">
        <v>3.86805691984708</v>
      </c>
    </row>
    <row r="9" spans="1:23" ht="12" thickBot="1" x14ac:dyDescent="0.2">
      <c r="A9" s="70"/>
      <c r="B9" s="72" t="s">
        <v>7</v>
      </c>
      <c r="C9" s="73"/>
      <c r="D9" s="48">
        <v>106105.2193</v>
      </c>
      <c r="E9" s="51"/>
      <c r="F9" s="51"/>
      <c r="G9" s="48">
        <v>106173.27740000001</v>
      </c>
      <c r="H9" s="49">
        <v>-6.4100969346180994E-2</v>
      </c>
      <c r="I9" s="48">
        <v>23012.773700000002</v>
      </c>
      <c r="J9" s="49">
        <v>21.688634971795398</v>
      </c>
      <c r="K9" s="48">
        <v>20596.715800000002</v>
      </c>
      <c r="L9" s="49">
        <v>19.399152314384501</v>
      </c>
      <c r="M9" s="49">
        <v>0.117303065375112</v>
      </c>
      <c r="N9" s="48">
        <v>1263720.2847</v>
      </c>
      <c r="O9" s="48">
        <v>24769163.5451</v>
      </c>
      <c r="P9" s="48">
        <v>6450</v>
      </c>
      <c r="Q9" s="48">
        <v>6680</v>
      </c>
      <c r="R9" s="49">
        <v>-3.44311377245509</v>
      </c>
      <c r="S9" s="48">
        <v>16.450421596899201</v>
      </c>
      <c r="T9" s="48">
        <v>16.7959039670659</v>
      </c>
      <c r="U9" s="50">
        <v>-2.10014295458399</v>
      </c>
    </row>
    <row r="10" spans="1:23" ht="12" thickBot="1" x14ac:dyDescent="0.2">
      <c r="A10" s="70"/>
      <c r="B10" s="72" t="s">
        <v>8</v>
      </c>
      <c r="C10" s="73"/>
      <c r="D10" s="48">
        <v>168646.8339</v>
      </c>
      <c r="E10" s="51"/>
      <c r="F10" s="51"/>
      <c r="G10" s="48">
        <v>150479.12460000001</v>
      </c>
      <c r="H10" s="49">
        <v>12.0732422841327</v>
      </c>
      <c r="I10" s="48">
        <v>44600.723299999998</v>
      </c>
      <c r="J10" s="49">
        <v>26.4462262757012</v>
      </c>
      <c r="K10" s="48">
        <v>32233.206999999999</v>
      </c>
      <c r="L10" s="49">
        <v>21.420384445803698</v>
      </c>
      <c r="M10" s="49">
        <v>0.38368866926582901</v>
      </c>
      <c r="N10" s="48">
        <v>1926378.6655999999</v>
      </c>
      <c r="O10" s="48">
        <v>37504369.501800001</v>
      </c>
      <c r="P10" s="48">
        <v>94455</v>
      </c>
      <c r="Q10" s="48">
        <v>90034</v>
      </c>
      <c r="R10" s="49">
        <v>4.91036719461537</v>
      </c>
      <c r="S10" s="48">
        <v>1.78547280609814</v>
      </c>
      <c r="T10" s="48">
        <v>1.98031397472066</v>
      </c>
      <c r="U10" s="50">
        <v>-10.9125811357672</v>
      </c>
    </row>
    <row r="11" spans="1:23" ht="12" thickBot="1" x14ac:dyDescent="0.2">
      <c r="A11" s="70"/>
      <c r="B11" s="72" t="s">
        <v>9</v>
      </c>
      <c r="C11" s="73"/>
      <c r="D11" s="48">
        <v>65598.390299999999</v>
      </c>
      <c r="E11" s="51"/>
      <c r="F11" s="51"/>
      <c r="G11" s="48">
        <v>44806.5697</v>
      </c>
      <c r="H11" s="49">
        <v>46.403508992566302</v>
      </c>
      <c r="I11" s="48">
        <v>14141.5947</v>
      </c>
      <c r="J11" s="49">
        <v>21.557837982496999</v>
      </c>
      <c r="K11" s="48">
        <v>8652.9120999999996</v>
      </c>
      <c r="L11" s="49">
        <v>19.311703970946901</v>
      </c>
      <c r="M11" s="49">
        <v>0.63431623210410304</v>
      </c>
      <c r="N11" s="48">
        <v>664977.31259999995</v>
      </c>
      <c r="O11" s="48">
        <v>15765513.509500001</v>
      </c>
      <c r="P11" s="48">
        <v>3921</v>
      </c>
      <c r="Q11" s="48">
        <v>3558</v>
      </c>
      <c r="R11" s="49">
        <v>10.202360876897099</v>
      </c>
      <c r="S11" s="48">
        <v>16.730015378729899</v>
      </c>
      <c r="T11" s="48">
        <v>17.4927745081506</v>
      </c>
      <c r="U11" s="50">
        <v>-4.55922551267036</v>
      </c>
    </row>
    <row r="12" spans="1:23" ht="12" thickBot="1" x14ac:dyDescent="0.2">
      <c r="A12" s="70"/>
      <c r="B12" s="72" t="s">
        <v>10</v>
      </c>
      <c r="C12" s="73"/>
      <c r="D12" s="48">
        <v>192669.98120000001</v>
      </c>
      <c r="E12" s="51"/>
      <c r="F12" s="51"/>
      <c r="G12" s="48">
        <v>160593.9363</v>
      </c>
      <c r="H12" s="49">
        <v>19.9733848232475</v>
      </c>
      <c r="I12" s="48">
        <v>41548.458700000003</v>
      </c>
      <c r="J12" s="49">
        <v>21.5645729766646</v>
      </c>
      <c r="K12" s="48">
        <v>-6784.5546000000004</v>
      </c>
      <c r="L12" s="49">
        <v>-4.22466424094993</v>
      </c>
      <c r="M12" s="49">
        <v>-7.1239773499648802</v>
      </c>
      <c r="N12" s="48">
        <v>2030569.0205999999</v>
      </c>
      <c r="O12" s="48">
        <v>46920001.368000001</v>
      </c>
      <c r="P12" s="48">
        <v>2883</v>
      </c>
      <c r="Q12" s="48">
        <v>2792</v>
      </c>
      <c r="R12" s="49">
        <v>3.2593123209169002</v>
      </c>
      <c r="S12" s="48">
        <v>66.829684772806104</v>
      </c>
      <c r="T12" s="48">
        <v>68.280635243552993</v>
      </c>
      <c r="U12" s="50">
        <v>-2.1711167360426198</v>
      </c>
    </row>
    <row r="13" spans="1:23" ht="12" thickBot="1" x14ac:dyDescent="0.2">
      <c r="A13" s="70"/>
      <c r="B13" s="72" t="s">
        <v>11</v>
      </c>
      <c r="C13" s="73"/>
      <c r="D13" s="48">
        <v>340315.54869999998</v>
      </c>
      <c r="E13" s="51"/>
      <c r="F13" s="51"/>
      <c r="G13" s="48">
        <v>278647.48940000002</v>
      </c>
      <c r="H13" s="49">
        <v>22.131209375970801</v>
      </c>
      <c r="I13" s="48">
        <v>79679.429699999993</v>
      </c>
      <c r="J13" s="49">
        <v>23.4133967737807</v>
      </c>
      <c r="K13" s="48">
        <v>53361.036899999999</v>
      </c>
      <c r="L13" s="49">
        <v>19.1500153168077</v>
      </c>
      <c r="M13" s="49">
        <v>0.49321366916691201</v>
      </c>
      <c r="N13" s="48">
        <v>3306877.0529999998</v>
      </c>
      <c r="O13" s="48">
        <v>73836114.158299997</v>
      </c>
      <c r="P13" s="48">
        <v>14140</v>
      </c>
      <c r="Q13" s="48">
        <v>13773</v>
      </c>
      <c r="R13" s="49">
        <v>2.6646337036230201</v>
      </c>
      <c r="S13" s="48">
        <v>24.067577701555901</v>
      </c>
      <c r="T13" s="48">
        <v>23.707421367893701</v>
      </c>
      <c r="U13" s="50">
        <v>1.4964378140924499</v>
      </c>
    </row>
    <row r="14" spans="1:23" ht="12" thickBot="1" x14ac:dyDescent="0.2">
      <c r="A14" s="70"/>
      <c r="B14" s="72" t="s">
        <v>12</v>
      </c>
      <c r="C14" s="73"/>
      <c r="D14" s="48">
        <v>176549.5245</v>
      </c>
      <c r="E14" s="51"/>
      <c r="F14" s="51"/>
      <c r="G14" s="48">
        <v>146571.18309999999</v>
      </c>
      <c r="H14" s="49">
        <v>20.453093688646099</v>
      </c>
      <c r="I14" s="48">
        <v>23074.016899999999</v>
      </c>
      <c r="J14" s="49">
        <v>13.069430215316199</v>
      </c>
      <c r="K14" s="48">
        <v>16827.549299999999</v>
      </c>
      <c r="L14" s="49">
        <v>11.480803350355201</v>
      </c>
      <c r="M14" s="49">
        <v>0.37120483135354698</v>
      </c>
      <c r="N14" s="48">
        <v>1797430.6465</v>
      </c>
      <c r="O14" s="48">
        <v>34568538.848700002</v>
      </c>
      <c r="P14" s="48">
        <v>3435</v>
      </c>
      <c r="Q14" s="48">
        <v>3500</v>
      </c>
      <c r="R14" s="49">
        <v>-1.8571428571428601</v>
      </c>
      <c r="S14" s="48">
        <v>51.397241484716197</v>
      </c>
      <c r="T14" s="48">
        <v>49.656149342857098</v>
      </c>
      <c r="U14" s="50">
        <v>3.3875205975339302</v>
      </c>
    </row>
    <row r="15" spans="1:23" ht="12" thickBot="1" x14ac:dyDescent="0.2">
      <c r="A15" s="70"/>
      <c r="B15" s="72" t="s">
        <v>13</v>
      </c>
      <c r="C15" s="73"/>
      <c r="D15" s="48">
        <v>138331.4847</v>
      </c>
      <c r="E15" s="51"/>
      <c r="F15" s="51"/>
      <c r="G15" s="48">
        <v>99632.339600000007</v>
      </c>
      <c r="H15" s="49">
        <v>38.841951574526703</v>
      </c>
      <c r="I15" s="48">
        <v>18167.221099999999</v>
      </c>
      <c r="J15" s="49">
        <v>13.133106421433499</v>
      </c>
      <c r="K15" s="48">
        <v>13867.589</v>
      </c>
      <c r="L15" s="49">
        <v>13.918762778908</v>
      </c>
      <c r="M15" s="49">
        <v>0.31004899986580298</v>
      </c>
      <c r="N15" s="48">
        <v>1479903.0033</v>
      </c>
      <c r="O15" s="48">
        <v>27301770.2993</v>
      </c>
      <c r="P15" s="48">
        <v>6976</v>
      </c>
      <c r="Q15" s="48">
        <v>6676</v>
      </c>
      <c r="R15" s="49">
        <v>4.4937088076692602</v>
      </c>
      <c r="S15" s="48">
        <v>19.829627967316501</v>
      </c>
      <c r="T15" s="48">
        <v>19.747145701018599</v>
      </c>
      <c r="U15" s="50">
        <v>0.41595468373833999</v>
      </c>
    </row>
    <row r="16" spans="1:23" ht="12" thickBot="1" x14ac:dyDescent="0.2">
      <c r="A16" s="70"/>
      <c r="B16" s="72" t="s">
        <v>14</v>
      </c>
      <c r="C16" s="73"/>
      <c r="D16" s="48">
        <v>929959.37410000002</v>
      </c>
      <c r="E16" s="51"/>
      <c r="F16" s="51"/>
      <c r="G16" s="48">
        <v>936098.32770000002</v>
      </c>
      <c r="H16" s="49">
        <v>-0.65580221845750197</v>
      </c>
      <c r="I16" s="48">
        <v>11220.9377</v>
      </c>
      <c r="J16" s="49">
        <v>1.2066051499141499</v>
      </c>
      <c r="K16" s="48">
        <v>12099.9324</v>
      </c>
      <c r="L16" s="49">
        <v>1.29259203247693</v>
      </c>
      <c r="M16" s="49">
        <v>-7.2644595931791997E-2</v>
      </c>
      <c r="N16" s="48">
        <v>9576304.1151000001</v>
      </c>
      <c r="O16" s="48">
        <v>196467442.6593</v>
      </c>
      <c r="P16" s="48">
        <v>70965</v>
      </c>
      <c r="Q16" s="48">
        <v>67047</v>
      </c>
      <c r="R16" s="49">
        <v>5.8436619088102297</v>
      </c>
      <c r="S16" s="48">
        <v>13.1044793081096</v>
      </c>
      <c r="T16" s="48">
        <v>13.666220475189</v>
      </c>
      <c r="U16" s="50">
        <v>-4.2866347748115796</v>
      </c>
    </row>
    <row r="17" spans="1:21" ht="12" thickBot="1" x14ac:dyDescent="0.2">
      <c r="A17" s="70"/>
      <c r="B17" s="72" t="s">
        <v>15</v>
      </c>
      <c r="C17" s="73"/>
      <c r="D17" s="48">
        <v>493225.15830000001</v>
      </c>
      <c r="E17" s="51"/>
      <c r="F17" s="51"/>
      <c r="G17" s="48">
        <v>379645.36379999999</v>
      </c>
      <c r="H17" s="49">
        <v>29.917340057347499</v>
      </c>
      <c r="I17" s="48">
        <v>64472.305200000003</v>
      </c>
      <c r="J17" s="49">
        <v>13.071576766728001</v>
      </c>
      <c r="K17" s="48">
        <v>49444.186099999999</v>
      </c>
      <c r="L17" s="49">
        <v>13.023782407111799</v>
      </c>
      <c r="M17" s="49">
        <v>0.30394107549077498</v>
      </c>
      <c r="N17" s="48">
        <v>5226971.7019999996</v>
      </c>
      <c r="O17" s="48">
        <v>195738412.44330001</v>
      </c>
      <c r="P17" s="48">
        <v>12394</v>
      </c>
      <c r="Q17" s="48">
        <v>12169</v>
      </c>
      <c r="R17" s="49">
        <v>1.84896047333387</v>
      </c>
      <c r="S17" s="48">
        <v>39.795478320154899</v>
      </c>
      <c r="T17" s="48">
        <v>36.167481403566399</v>
      </c>
      <c r="U17" s="50">
        <v>9.1166058801987599</v>
      </c>
    </row>
    <row r="18" spans="1:21" ht="12" thickBot="1" x14ac:dyDescent="0.2">
      <c r="A18" s="70"/>
      <c r="B18" s="72" t="s">
        <v>16</v>
      </c>
      <c r="C18" s="73"/>
      <c r="D18" s="48">
        <v>1791515.6018999999</v>
      </c>
      <c r="E18" s="51"/>
      <c r="F18" s="51"/>
      <c r="G18" s="48">
        <v>1544827.3014</v>
      </c>
      <c r="H18" s="49">
        <v>15.9686652531606</v>
      </c>
      <c r="I18" s="48">
        <v>267206.75540000002</v>
      </c>
      <c r="J18" s="49">
        <v>14.915122989529801</v>
      </c>
      <c r="K18" s="48">
        <v>169099.29149999999</v>
      </c>
      <c r="L18" s="49">
        <v>10.946161512471599</v>
      </c>
      <c r="M18" s="49">
        <v>0.580176670344003</v>
      </c>
      <c r="N18" s="48">
        <v>19600930.528099999</v>
      </c>
      <c r="O18" s="48">
        <v>482105689.2992</v>
      </c>
      <c r="P18" s="48">
        <v>94532</v>
      </c>
      <c r="Q18" s="48">
        <v>93046</v>
      </c>
      <c r="R18" s="49">
        <v>1.59705951894762</v>
      </c>
      <c r="S18" s="48">
        <v>18.951419645199501</v>
      </c>
      <c r="T18" s="48">
        <v>19.1931971261527</v>
      </c>
      <c r="U18" s="50">
        <v>-1.27577503680253</v>
      </c>
    </row>
    <row r="19" spans="1:21" ht="12" thickBot="1" x14ac:dyDescent="0.2">
      <c r="A19" s="70"/>
      <c r="B19" s="72" t="s">
        <v>17</v>
      </c>
      <c r="C19" s="73"/>
      <c r="D19" s="48">
        <v>468710.24420000002</v>
      </c>
      <c r="E19" s="51"/>
      <c r="F19" s="51"/>
      <c r="G19" s="48">
        <v>668917.11640000006</v>
      </c>
      <c r="H19" s="49">
        <v>-29.929996899687701</v>
      </c>
      <c r="I19" s="48">
        <v>38323.095399999998</v>
      </c>
      <c r="J19" s="49">
        <v>8.1762871356503606</v>
      </c>
      <c r="K19" s="48">
        <v>31467.4627</v>
      </c>
      <c r="L19" s="49">
        <v>4.7042394234658902</v>
      </c>
      <c r="M19" s="49">
        <v>0.21786417180689899</v>
      </c>
      <c r="N19" s="48">
        <v>5250653.6643000003</v>
      </c>
      <c r="O19" s="48">
        <v>153988056.13710001</v>
      </c>
      <c r="P19" s="48">
        <v>11961</v>
      </c>
      <c r="Q19" s="48">
        <v>12861</v>
      </c>
      <c r="R19" s="49">
        <v>-6.9979006298110598</v>
      </c>
      <c r="S19" s="48">
        <v>39.186543282334299</v>
      </c>
      <c r="T19" s="48">
        <v>53.178530580825701</v>
      </c>
      <c r="U19" s="50">
        <v>-35.706102469107698</v>
      </c>
    </row>
    <row r="20" spans="1:21" ht="12" thickBot="1" x14ac:dyDescent="0.2">
      <c r="A20" s="70"/>
      <c r="B20" s="72" t="s">
        <v>18</v>
      </c>
      <c r="C20" s="73"/>
      <c r="D20" s="48">
        <v>829671.63450000004</v>
      </c>
      <c r="E20" s="51"/>
      <c r="F20" s="51"/>
      <c r="G20" s="48">
        <v>623099.19979999994</v>
      </c>
      <c r="H20" s="49">
        <v>33.152415340334997</v>
      </c>
      <c r="I20" s="48">
        <v>66639.7304</v>
      </c>
      <c r="J20" s="49">
        <v>8.0320608333392407</v>
      </c>
      <c r="K20" s="48">
        <v>44793.363100000002</v>
      </c>
      <c r="L20" s="49">
        <v>7.1888012557836101</v>
      </c>
      <c r="M20" s="49">
        <v>0.487714379722473</v>
      </c>
      <c r="N20" s="48">
        <v>9131793.5313000008</v>
      </c>
      <c r="O20" s="48">
        <v>221877547.27399999</v>
      </c>
      <c r="P20" s="48">
        <v>38722</v>
      </c>
      <c r="Q20" s="48">
        <v>38209</v>
      </c>
      <c r="R20" s="49">
        <v>1.34261561412232</v>
      </c>
      <c r="S20" s="48">
        <v>21.4263631656423</v>
      </c>
      <c r="T20" s="48">
        <v>20.980948789552201</v>
      </c>
      <c r="U20" s="50">
        <v>2.0788146483221399</v>
      </c>
    </row>
    <row r="21" spans="1:21" ht="12" thickBot="1" x14ac:dyDescent="0.2">
      <c r="A21" s="70"/>
      <c r="B21" s="72" t="s">
        <v>19</v>
      </c>
      <c r="C21" s="73"/>
      <c r="D21" s="48">
        <v>314095.35840000003</v>
      </c>
      <c r="E21" s="51"/>
      <c r="F21" s="51"/>
      <c r="G21" s="48">
        <v>316865.10960000003</v>
      </c>
      <c r="H21" s="49">
        <v>-0.87411050194085005</v>
      </c>
      <c r="I21" s="48">
        <v>40813.977500000001</v>
      </c>
      <c r="J21" s="49">
        <v>12.994135828019299</v>
      </c>
      <c r="K21" s="48">
        <v>24865.303800000002</v>
      </c>
      <c r="L21" s="49">
        <v>7.8472836063866902</v>
      </c>
      <c r="M21" s="49">
        <v>0.64140272840744506</v>
      </c>
      <c r="N21" s="48">
        <v>3479667.3002999998</v>
      </c>
      <c r="O21" s="48">
        <v>88852154.579500005</v>
      </c>
      <c r="P21" s="48">
        <v>29890</v>
      </c>
      <c r="Q21" s="48">
        <v>30306</v>
      </c>
      <c r="R21" s="49">
        <v>-1.3726654787830801</v>
      </c>
      <c r="S21" s="48">
        <v>10.508375991970601</v>
      </c>
      <c r="T21" s="48">
        <v>10.534063254801</v>
      </c>
      <c r="U21" s="50">
        <v>-0.244445600824516</v>
      </c>
    </row>
    <row r="22" spans="1:21" ht="12" thickBot="1" x14ac:dyDescent="0.2">
      <c r="A22" s="70"/>
      <c r="B22" s="72" t="s">
        <v>20</v>
      </c>
      <c r="C22" s="73"/>
      <c r="D22" s="48">
        <v>1245912.3337000001</v>
      </c>
      <c r="E22" s="51"/>
      <c r="F22" s="51"/>
      <c r="G22" s="48">
        <v>1144401.2004</v>
      </c>
      <c r="H22" s="49">
        <v>8.8702400228625198</v>
      </c>
      <c r="I22" s="48">
        <v>161322.17480000001</v>
      </c>
      <c r="J22" s="49">
        <v>12.948116046088099</v>
      </c>
      <c r="K22" s="48">
        <v>134720.8204</v>
      </c>
      <c r="L22" s="49">
        <v>11.7721669946616</v>
      </c>
      <c r="M22" s="49">
        <v>0.19745540682589299</v>
      </c>
      <c r="N22" s="48">
        <v>12795162.980799999</v>
      </c>
      <c r="O22" s="48">
        <v>267568302.0151</v>
      </c>
      <c r="P22" s="48">
        <v>77826</v>
      </c>
      <c r="Q22" s="48">
        <v>75913</v>
      </c>
      <c r="R22" s="49">
        <v>2.5199899885395101</v>
      </c>
      <c r="S22" s="48">
        <v>16.0089473145221</v>
      </c>
      <c r="T22" s="48">
        <v>16.1697914823548</v>
      </c>
      <c r="U22" s="50">
        <v>-1.0047142055790199</v>
      </c>
    </row>
    <row r="23" spans="1:21" ht="12" thickBot="1" x14ac:dyDescent="0.2">
      <c r="A23" s="70"/>
      <c r="B23" s="72" t="s">
        <v>21</v>
      </c>
      <c r="C23" s="73"/>
      <c r="D23" s="48">
        <v>2609584.1609</v>
      </c>
      <c r="E23" s="51"/>
      <c r="F23" s="51"/>
      <c r="G23" s="48">
        <v>2258309.8697000002</v>
      </c>
      <c r="H23" s="49">
        <v>15.5547427708255</v>
      </c>
      <c r="I23" s="48">
        <v>214349.97870000001</v>
      </c>
      <c r="J23" s="49">
        <v>8.2139515525751197</v>
      </c>
      <c r="K23" s="48">
        <v>179414.00159999999</v>
      </c>
      <c r="L23" s="49">
        <v>7.9446139791185502</v>
      </c>
      <c r="M23" s="49">
        <v>0.194722690472559</v>
      </c>
      <c r="N23" s="48">
        <v>27808386.8431</v>
      </c>
      <c r="O23" s="48">
        <v>552499369.69009995</v>
      </c>
      <c r="P23" s="48">
        <v>91018</v>
      </c>
      <c r="Q23" s="48">
        <v>88013</v>
      </c>
      <c r="R23" s="49">
        <v>3.4142683467215198</v>
      </c>
      <c r="S23" s="48">
        <v>28.671077818673201</v>
      </c>
      <c r="T23" s="48">
        <v>27.854703366548101</v>
      </c>
      <c r="U23" s="50">
        <v>2.84737970887655</v>
      </c>
    </row>
    <row r="24" spans="1:21" ht="12" thickBot="1" x14ac:dyDescent="0.2">
      <c r="A24" s="70"/>
      <c r="B24" s="72" t="s">
        <v>22</v>
      </c>
      <c r="C24" s="73"/>
      <c r="D24" s="48">
        <v>270924.62530000001</v>
      </c>
      <c r="E24" s="51"/>
      <c r="F24" s="51"/>
      <c r="G24" s="48">
        <v>278785.03700000001</v>
      </c>
      <c r="H24" s="49">
        <v>-2.8195242415395501</v>
      </c>
      <c r="I24" s="48">
        <v>50146.546799999996</v>
      </c>
      <c r="J24" s="49">
        <v>18.5094089341166</v>
      </c>
      <c r="K24" s="48">
        <v>46385.075900000003</v>
      </c>
      <c r="L24" s="49">
        <v>16.6382946513733</v>
      </c>
      <c r="M24" s="49">
        <v>8.1092265712989997E-2</v>
      </c>
      <c r="N24" s="48">
        <v>2871543.4698000001</v>
      </c>
      <c r="O24" s="48">
        <v>60801941.693899997</v>
      </c>
      <c r="P24" s="48">
        <v>28463</v>
      </c>
      <c r="Q24" s="48">
        <v>27261</v>
      </c>
      <c r="R24" s="49">
        <v>4.4092293019331699</v>
      </c>
      <c r="S24" s="48">
        <v>9.5184845343076994</v>
      </c>
      <c r="T24" s="48">
        <v>9.2023955284105501</v>
      </c>
      <c r="U24" s="50">
        <v>3.3207912956927399</v>
      </c>
    </row>
    <row r="25" spans="1:21" ht="12" thickBot="1" x14ac:dyDescent="0.2">
      <c r="A25" s="70"/>
      <c r="B25" s="72" t="s">
        <v>23</v>
      </c>
      <c r="C25" s="73"/>
      <c r="D25" s="48">
        <v>223294.5209</v>
      </c>
      <c r="E25" s="51"/>
      <c r="F25" s="51"/>
      <c r="G25" s="48">
        <v>185286.4571</v>
      </c>
      <c r="H25" s="49">
        <v>20.513136467111998</v>
      </c>
      <c r="I25" s="48">
        <v>18456.432100000002</v>
      </c>
      <c r="J25" s="49">
        <v>8.2655105130257596</v>
      </c>
      <c r="K25" s="48">
        <v>20743.201099999998</v>
      </c>
      <c r="L25" s="49">
        <v>11.195206290120201</v>
      </c>
      <c r="M25" s="49">
        <v>-0.110241856547397</v>
      </c>
      <c r="N25" s="48">
        <v>2338777.5638000001</v>
      </c>
      <c r="O25" s="48">
        <v>59364662.897600003</v>
      </c>
      <c r="P25" s="48">
        <v>18765</v>
      </c>
      <c r="Q25" s="48">
        <v>17395</v>
      </c>
      <c r="R25" s="49">
        <v>7.8758263868927898</v>
      </c>
      <c r="S25" s="48">
        <v>11.899521497468699</v>
      </c>
      <c r="T25" s="48">
        <v>11.767053595860901</v>
      </c>
      <c r="U25" s="50">
        <v>1.1132204066860301</v>
      </c>
    </row>
    <row r="26" spans="1:21" ht="12" thickBot="1" x14ac:dyDescent="0.2">
      <c r="A26" s="70"/>
      <c r="B26" s="72" t="s">
        <v>24</v>
      </c>
      <c r="C26" s="73"/>
      <c r="D26" s="48">
        <v>676511.61100000003</v>
      </c>
      <c r="E26" s="51"/>
      <c r="F26" s="51"/>
      <c r="G26" s="48">
        <v>566089.07209999999</v>
      </c>
      <c r="H26" s="49">
        <v>19.506212775026601</v>
      </c>
      <c r="I26" s="48">
        <v>129748.765</v>
      </c>
      <c r="J26" s="49">
        <v>19.1790891523959</v>
      </c>
      <c r="K26" s="48">
        <v>120036.7111</v>
      </c>
      <c r="L26" s="49">
        <v>21.204562500156399</v>
      </c>
      <c r="M26" s="49">
        <v>8.0909030337470003E-2</v>
      </c>
      <c r="N26" s="48">
        <v>5787693.8728</v>
      </c>
      <c r="O26" s="48">
        <v>125757943.5846</v>
      </c>
      <c r="P26" s="48">
        <v>47252</v>
      </c>
      <c r="Q26" s="48">
        <v>40868</v>
      </c>
      <c r="R26" s="49">
        <v>15.6210237838896</v>
      </c>
      <c r="S26" s="48">
        <v>14.317100038093599</v>
      </c>
      <c r="T26" s="48">
        <v>13.525553139375599</v>
      </c>
      <c r="U26" s="50">
        <v>5.5286817624518898</v>
      </c>
    </row>
    <row r="27" spans="1:21" ht="12" thickBot="1" x14ac:dyDescent="0.2">
      <c r="A27" s="70"/>
      <c r="B27" s="72" t="s">
        <v>25</v>
      </c>
      <c r="C27" s="73"/>
      <c r="D27" s="48">
        <v>235360.09760000001</v>
      </c>
      <c r="E27" s="51"/>
      <c r="F27" s="51"/>
      <c r="G27" s="48">
        <v>221050.59729999999</v>
      </c>
      <c r="H27" s="49">
        <v>6.4734049465516001</v>
      </c>
      <c r="I27" s="48">
        <v>77296.92</v>
      </c>
      <c r="J27" s="49">
        <v>32.841981622291797</v>
      </c>
      <c r="K27" s="48">
        <v>61476.349900000001</v>
      </c>
      <c r="L27" s="49">
        <v>27.810985652559499</v>
      </c>
      <c r="M27" s="49">
        <v>0.257344005064295</v>
      </c>
      <c r="N27" s="48">
        <v>2593042.0893000001</v>
      </c>
      <c r="O27" s="48">
        <v>53149758.103100002</v>
      </c>
      <c r="P27" s="48">
        <v>34042</v>
      </c>
      <c r="Q27" s="48">
        <v>33586</v>
      </c>
      <c r="R27" s="49">
        <v>1.35770856904662</v>
      </c>
      <c r="S27" s="48">
        <v>6.9138152164972704</v>
      </c>
      <c r="T27" s="48">
        <v>7.0757069135949502</v>
      </c>
      <c r="U27" s="50">
        <v>-2.3415681794819401</v>
      </c>
    </row>
    <row r="28" spans="1:21" ht="12" thickBot="1" x14ac:dyDescent="0.2">
      <c r="A28" s="70"/>
      <c r="B28" s="72" t="s">
        <v>26</v>
      </c>
      <c r="C28" s="73"/>
      <c r="D28" s="48">
        <v>752217.19620000001</v>
      </c>
      <c r="E28" s="51"/>
      <c r="F28" s="51"/>
      <c r="G28" s="48">
        <v>766427.93709999998</v>
      </c>
      <c r="H28" s="49">
        <v>-1.8541522577804901</v>
      </c>
      <c r="I28" s="48">
        <v>48504.573299999996</v>
      </c>
      <c r="J28" s="49">
        <v>6.4482138330567498</v>
      </c>
      <c r="K28" s="48">
        <v>44612.072200000002</v>
      </c>
      <c r="L28" s="49">
        <v>5.82077845032667</v>
      </c>
      <c r="M28" s="49">
        <v>8.7252192244054005E-2</v>
      </c>
      <c r="N28" s="48">
        <v>7815183.9403999997</v>
      </c>
      <c r="O28" s="48">
        <v>179515313.13589999</v>
      </c>
      <c r="P28" s="48">
        <v>45409</v>
      </c>
      <c r="Q28" s="48">
        <v>42962</v>
      </c>
      <c r="R28" s="49">
        <v>5.6957311112145499</v>
      </c>
      <c r="S28" s="48">
        <v>16.565376823977601</v>
      </c>
      <c r="T28" s="48">
        <v>16.669224016572802</v>
      </c>
      <c r="U28" s="50">
        <v>-0.62689302935049196</v>
      </c>
    </row>
    <row r="29" spans="1:21" ht="12" thickBot="1" x14ac:dyDescent="0.2">
      <c r="A29" s="70"/>
      <c r="B29" s="72" t="s">
        <v>27</v>
      </c>
      <c r="C29" s="73"/>
      <c r="D29" s="48">
        <v>460936.26299999998</v>
      </c>
      <c r="E29" s="51"/>
      <c r="F29" s="51"/>
      <c r="G29" s="48">
        <v>507196.89689999999</v>
      </c>
      <c r="H29" s="49">
        <v>-9.1208432430770294</v>
      </c>
      <c r="I29" s="48">
        <v>66115.771500000003</v>
      </c>
      <c r="J29" s="49">
        <v>14.3437990905046</v>
      </c>
      <c r="K29" s="48">
        <v>84876.164600000004</v>
      </c>
      <c r="L29" s="49">
        <v>16.734361964508299</v>
      </c>
      <c r="M29" s="49">
        <v>-0.22103252648624</v>
      </c>
      <c r="N29" s="48">
        <v>4737454.9280000003</v>
      </c>
      <c r="O29" s="48">
        <v>128837277.79260001</v>
      </c>
      <c r="P29" s="48">
        <v>84615</v>
      </c>
      <c r="Q29" s="48">
        <v>80084</v>
      </c>
      <c r="R29" s="49">
        <v>5.65780930023476</v>
      </c>
      <c r="S29" s="48">
        <v>5.4474533238787499</v>
      </c>
      <c r="T29" s="48">
        <v>5.44178455246991</v>
      </c>
      <c r="U29" s="50">
        <v>0.104062780749112</v>
      </c>
    </row>
    <row r="30" spans="1:21" ht="12" thickBot="1" x14ac:dyDescent="0.2">
      <c r="A30" s="70"/>
      <c r="B30" s="72" t="s">
        <v>28</v>
      </c>
      <c r="C30" s="73"/>
      <c r="D30" s="48">
        <v>1152150.8537999999</v>
      </c>
      <c r="E30" s="51"/>
      <c r="F30" s="51"/>
      <c r="G30" s="48">
        <v>969629.36100000003</v>
      </c>
      <c r="H30" s="49">
        <v>18.8238413708679</v>
      </c>
      <c r="I30" s="48">
        <v>109969.9267</v>
      </c>
      <c r="J30" s="49">
        <v>9.5447507014640909</v>
      </c>
      <c r="K30" s="48">
        <v>136832.05929999999</v>
      </c>
      <c r="L30" s="49">
        <v>14.1117900100387</v>
      </c>
      <c r="M30" s="49">
        <v>-0.19631461177607201</v>
      </c>
      <c r="N30" s="48">
        <v>11025314.081900001</v>
      </c>
      <c r="O30" s="48">
        <v>235688704.63119999</v>
      </c>
      <c r="P30" s="48">
        <v>76978</v>
      </c>
      <c r="Q30" s="48">
        <v>66181</v>
      </c>
      <c r="R30" s="49">
        <v>16.314350040041699</v>
      </c>
      <c r="S30" s="48">
        <v>14.9672744654317</v>
      </c>
      <c r="T30" s="48">
        <v>16.148225122013901</v>
      </c>
      <c r="U30" s="50">
        <v>-7.8902184850669297</v>
      </c>
    </row>
    <row r="31" spans="1:21" ht="12" thickBot="1" x14ac:dyDescent="0.2">
      <c r="A31" s="70"/>
      <c r="B31" s="72" t="s">
        <v>29</v>
      </c>
      <c r="C31" s="73"/>
      <c r="D31" s="48">
        <v>671556.97609999997</v>
      </c>
      <c r="E31" s="51"/>
      <c r="F31" s="51"/>
      <c r="G31" s="48">
        <v>721914.74750000006</v>
      </c>
      <c r="H31" s="49">
        <v>-6.9755842465318398</v>
      </c>
      <c r="I31" s="48">
        <v>32523.507000000001</v>
      </c>
      <c r="J31" s="49">
        <v>4.8430003942296898</v>
      </c>
      <c r="K31" s="48">
        <v>16647.908200000002</v>
      </c>
      <c r="L31" s="49">
        <v>2.3060767573528498</v>
      </c>
      <c r="M31" s="49">
        <v>0.95360922280914495</v>
      </c>
      <c r="N31" s="48">
        <v>6782051.7495999997</v>
      </c>
      <c r="O31" s="48">
        <v>204238984.2766</v>
      </c>
      <c r="P31" s="48">
        <v>27189</v>
      </c>
      <c r="Q31" s="48">
        <v>26800</v>
      </c>
      <c r="R31" s="49">
        <v>1.45149253731343</v>
      </c>
      <c r="S31" s="48">
        <v>24.699583511714302</v>
      </c>
      <c r="T31" s="48">
        <v>23.383751421641801</v>
      </c>
      <c r="U31" s="50">
        <v>5.3273452544187396</v>
      </c>
    </row>
    <row r="32" spans="1:21" ht="12" thickBot="1" x14ac:dyDescent="0.2">
      <c r="A32" s="70"/>
      <c r="B32" s="72" t="s">
        <v>30</v>
      </c>
      <c r="C32" s="73"/>
      <c r="D32" s="48">
        <v>126790.19590000001</v>
      </c>
      <c r="E32" s="51"/>
      <c r="F32" s="51"/>
      <c r="G32" s="48">
        <v>123651.1606</v>
      </c>
      <c r="H32" s="49">
        <v>2.5386217846789898</v>
      </c>
      <c r="I32" s="48">
        <v>32721.785500000002</v>
      </c>
      <c r="J32" s="49">
        <v>25.807819971985701</v>
      </c>
      <c r="K32" s="48">
        <v>30140.770400000001</v>
      </c>
      <c r="L32" s="49">
        <v>24.375646984424701</v>
      </c>
      <c r="M32" s="49">
        <v>8.5632021535853003E-2</v>
      </c>
      <c r="N32" s="48">
        <v>1336976.0760999999</v>
      </c>
      <c r="O32" s="48">
        <v>31266086.123</v>
      </c>
      <c r="P32" s="48">
        <v>28657</v>
      </c>
      <c r="Q32" s="48">
        <v>25482</v>
      </c>
      <c r="R32" s="49">
        <v>12.4597755278236</v>
      </c>
      <c r="S32" s="48">
        <v>4.4244057612450698</v>
      </c>
      <c r="T32" s="48">
        <v>4.8579708146927301</v>
      </c>
      <c r="U32" s="50">
        <v>-9.7993962770187899</v>
      </c>
    </row>
    <row r="33" spans="1:21" ht="12" thickBot="1" x14ac:dyDescent="0.2">
      <c r="A33" s="70"/>
      <c r="B33" s="72" t="s">
        <v>31</v>
      </c>
      <c r="C33" s="73"/>
      <c r="D33" s="51"/>
      <c r="E33" s="51"/>
      <c r="F33" s="51"/>
      <c r="G33" s="48">
        <v>120.1713</v>
      </c>
      <c r="H33" s="51"/>
      <c r="I33" s="51"/>
      <c r="J33" s="51"/>
      <c r="K33" s="48">
        <v>25.2149</v>
      </c>
      <c r="L33" s="49">
        <v>20.982464199022601</v>
      </c>
      <c r="M33" s="51"/>
      <c r="N33" s="48">
        <v>17.094000000000001</v>
      </c>
      <c r="O33" s="48">
        <v>4851.2415000000001</v>
      </c>
      <c r="P33" s="51"/>
      <c r="Q33" s="51"/>
      <c r="R33" s="51"/>
      <c r="S33" s="51"/>
      <c r="T33" s="51"/>
      <c r="U33" s="52"/>
    </row>
    <row r="34" spans="1:21" ht="12" thickBot="1" x14ac:dyDescent="0.2">
      <c r="A34" s="70"/>
      <c r="B34" s="72" t="s">
        <v>36</v>
      </c>
      <c r="C34" s="73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48">
        <v>9</v>
      </c>
      <c r="P34" s="51"/>
      <c r="Q34" s="51"/>
      <c r="R34" s="51"/>
      <c r="S34" s="51"/>
      <c r="T34" s="51"/>
      <c r="U34" s="52"/>
    </row>
    <row r="35" spans="1:21" ht="12" thickBot="1" x14ac:dyDescent="0.2">
      <c r="A35" s="70"/>
      <c r="B35" s="72" t="s">
        <v>32</v>
      </c>
      <c r="C35" s="73"/>
      <c r="D35" s="48">
        <v>167267.2579</v>
      </c>
      <c r="E35" s="51"/>
      <c r="F35" s="51"/>
      <c r="G35" s="48">
        <v>124285.7583</v>
      </c>
      <c r="H35" s="49">
        <v>34.582803523032503</v>
      </c>
      <c r="I35" s="48">
        <v>17190.355299999999</v>
      </c>
      <c r="J35" s="49">
        <v>10.2771788787721</v>
      </c>
      <c r="K35" s="48">
        <v>10964.4787</v>
      </c>
      <c r="L35" s="49">
        <v>8.8219912321201193</v>
      </c>
      <c r="M35" s="49">
        <v>0.56782239907128496</v>
      </c>
      <c r="N35" s="48">
        <v>1472316.3278000001</v>
      </c>
      <c r="O35" s="48">
        <v>32678085.3105</v>
      </c>
      <c r="P35" s="48">
        <v>13160</v>
      </c>
      <c r="Q35" s="48">
        <v>9350</v>
      </c>
      <c r="R35" s="49">
        <v>40.748663101604301</v>
      </c>
      <c r="S35" s="48">
        <v>12.710277955927101</v>
      </c>
      <c r="T35" s="48">
        <v>13.411501679144401</v>
      </c>
      <c r="U35" s="50">
        <v>-5.5169818130557502</v>
      </c>
    </row>
    <row r="36" spans="1:21" ht="12" thickBot="1" x14ac:dyDescent="0.2">
      <c r="A36" s="70"/>
      <c r="B36" s="72" t="s">
        <v>33</v>
      </c>
      <c r="C36" s="73"/>
      <c r="D36" s="48">
        <v>234570.0852</v>
      </c>
      <c r="E36" s="51"/>
      <c r="F36" s="51"/>
      <c r="G36" s="48">
        <v>350670.93910000002</v>
      </c>
      <c r="H36" s="49">
        <v>-33.108205144678898</v>
      </c>
      <c r="I36" s="48">
        <v>13036.5944</v>
      </c>
      <c r="J36" s="49">
        <v>5.55765428864669</v>
      </c>
      <c r="K36" s="48">
        <v>-4720.1876000000002</v>
      </c>
      <c r="L36" s="49">
        <v>-1.34604470279585</v>
      </c>
      <c r="M36" s="49">
        <v>-3.7618805659334398</v>
      </c>
      <c r="N36" s="48">
        <v>2445475.1379</v>
      </c>
      <c r="O36" s="48">
        <v>55183701.8539</v>
      </c>
      <c r="P36" s="48">
        <v>396</v>
      </c>
      <c r="Q36" s="48">
        <v>400</v>
      </c>
      <c r="R36" s="49">
        <v>-1</v>
      </c>
      <c r="S36" s="48">
        <v>592.34870000000001</v>
      </c>
      <c r="T36" s="48">
        <v>643.54914474999998</v>
      </c>
      <c r="U36" s="50">
        <v>-8.6436325005862198</v>
      </c>
    </row>
    <row r="37" spans="1:21" ht="12" thickBot="1" x14ac:dyDescent="0.2">
      <c r="A37" s="70"/>
      <c r="B37" s="72" t="s">
        <v>34</v>
      </c>
      <c r="C37" s="73"/>
      <c r="D37" s="48">
        <v>676824.20609999995</v>
      </c>
      <c r="E37" s="51"/>
      <c r="F37" s="51"/>
      <c r="G37" s="48">
        <v>408080.25209999998</v>
      </c>
      <c r="H37" s="49">
        <v>65.855662609751704</v>
      </c>
      <c r="I37" s="48">
        <v>40965.8125</v>
      </c>
      <c r="J37" s="49">
        <v>6.05265180098292</v>
      </c>
      <c r="K37" s="48">
        <v>23921.240300000001</v>
      </c>
      <c r="L37" s="49">
        <v>5.8618960797294601</v>
      </c>
      <c r="M37" s="49">
        <v>0.712528781377611</v>
      </c>
      <c r="N37" s="48">
        <v>5476063.6051000003</v>
      </c>
      <c r="O37" s="48">
        <v>108569535.09559999</v>
      </c>
      <c r="P37" s="48">
        <v>3310</v>
      </c>
      <c r="Q37" s="48">
        <v>2958</v>
      </c>
      <c r="R37" s="49">
        <v>11.8999323867478</v>
      </c>
      <c r="S37" s="48">
        <v>204.47861211480401</v>
      </c>
      <c r="T37" s="48">
        <v>184.83036761325201</v>
      </c>
      <c r="U37" s="50">
        <v>9.60894848529197</v>
      </c>
    </row>
    <row r="38" spans="1:21" ht="12" thickBot="1" x14ac:dyDescent="0.2">
      <c r="A38" s="70"/>
      <c r="B38" s="72" t="s">
        <v>71</v>
      </c>
      <c r="C38" s="73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48">
        <v>170.9402</v>
      </c>
      <c r="P38" s="51"/>
      <c r="Q38" s="51"/>
      <c r="R38" s="51"/>
      <c r="S38" s="51"/>
      <c r="T38" s="51"/>
      <c r="U38" s="52"/>
    </row>
    <row r="39" spans="1:21" ht="12" thickBot="1" x14ac:dyDescent="0.2">
      <c r="A39" s="71"/>
      <c r="B39" s="72" t="s">
        <v>35</v>
      </c>
      <c r="C39" s="73"/>
      <c r="D39" s="53">
        <v>11043.1504</v>
      </c>
      <c r="E39" s="54"/>
      <c r="F39" s="54"/>
      <c r="G39" s="53">
        <v>35472.265099999997</v>
      </c>
      <c r="H39" s="55">
        <v>-68.868211914665693</v>
      </c>
      <c r="I39" s="53">
        <v>1088.5020999999999</v>
      </c>
      <c r="J39" s="55">
        <v>9.8568077095101394</v>
      </c>
      <c r="K39" s="53">
        <v>4521.8281999999999</v>
      </c>
      <c r="L39" s="55">
        <v>12.747503400903501</v>
      </c>
      <c r="M39" s="55">
        <v>-0.75927831579271399</v>
      </c>
      <c r="N39" s="53">
        <v>198818.45370000001</v>
      </c>
      <c r="O39" s="53">
        <v>7099709.3942999998</v>
      </c>
      <c r="P39" s="53">
        <v>25</v>
      </c>
      <c r="Q39" s="53">
        <v>23</v>
      </c>
      <c r="R39" s="55">
        <v>8.6956521739130395</v>
      </c>
      <c r="S39" s="53">
        <v>441.72601600000002</v>
      </c>
      <c r="T39" s="53">
        <v>697.68588695652204</v>
      </c>
      <c r="U39" s="56">
        <v>-57.945391868547297</v>
      </c>
    </row>
  </sheetData>
  <mergeCells count="37">
    <mergeCell ref="A8:A39"/>
    <mergeCell ref="B26:C26"/>
    <mergeCell ref="B27:C27"/>
    <mergeCell ref="B28:C28"/>
    <mergeCell ref="B29:C29"/>
    <mergeCell ref="B18:C18"/>
    <mergeCell ref="B24:C24"/>
    <mergeCell ref="B37:C37"/>
    <mergeCell ref="B38:C38"/>
    <mergeCell ref="B39:C39"/>
    <mergeCell ref="B31:C31"/>
    <mergeCell ref="B32:C32"/>
    <mergeCell ref="B33:C33"/>
    <mergeCell ref="B34:C34"/>
    <mergeCell ref="B35:C35"/>
    <mergeCell ref="B36:C36"/>
    <mergeCell ref="B25:C25"/>
    <mergeCell ref="B19:C19"/>
    <mergeCell ref="B20:C20"/>
    <mergeCell ref="B21:C21"/>
    <mergeCell ref="B22:C22"/>
    <mergeCell ref="B23:C23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19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74966</v>
      </c>
      <c r="D2" s="32">
        <v>654845.96852393204</v>
      </c>
      <c r="E2" s="32">
        <v>522280.49366666703</v>
      </c>
      <c r="F2" s="32">
        <v>132565.47485726501</v>
      </c>
      <c r="G2" s="32">
        <v>522280.49366666703</v>
      </c>
      <c r="H2" s="32">
        <v>0.20243764370433101</v>
      </c>
    </row>
    <row r="3" spans="1:8" ht="14.25" x14ac:dyDescent="0.2">
      <c r="A3" s="32">
        <v>2</v>
      </c>
      <c r="B3" s="33">
        <v>13</v>
      </c>
      <c r="C3" s="32">
        <v>12017.378000000001</v>
      </c>
      <c r="D3" s="32">
        <v>106105.239050352</v>
      </c>
      <c r="E3" s="32">
        <v>83092.435467007002</v>
      </c>
      <c r="F3" s="32">
        <v>23012.803583344699</v>
      </c>
      <c r="G3" s="32">
        <v>83092.435467007002</v>
      </c>
      <c r="H3" s="32">
        <v>0.216886590985616</v>
      </c>
    </row>
    <row r="4" spans="1:8" ht="14.25" x14ac:dyDescent="0.2">
      <c r="A4" s="32">
        <v>3</v>
      </c>
      <c r="B4" s="33">
        <v>14</v>
      </c>
      <c r="C4" s="32">
        <v>115135</v>
      </c>
      <c r="D4" s="32">
        <v>168648.99546666699</v>
      </c>
      <c r="E4" s="32">
        <v>124046.111788889</v>
      </c>
      <c r="F4" s="32">
        <v>44602.883677777798</v>
      </c>
      <c r="G4" s="32">
        <v>124046.111788889</v>
      </c>
      <c r="H4" s="32">
        <v>0.26447168306195801</v>
      </c>
    </row>
    <row r="5" spans="1:8" ht="14.25" x14ac:dyDescent="0.2">
      <c r="A5" s="32">
        <v>4</v>
      </c>
      <c r="B5" s="33">
        <v>15</v>
      </c>
      <c r="C5" s="32">
        <v>4820</v>
      </c>
      <c r="D5" s="32">
        <v>65598.434012820493</v>
      </c>
      <c r="E5" s="32">
        <v>51456.795699145303</v>
      </c>
      <c r="F5" s="32">
        <v>14141.638313675199</v>
      </c>
      <c r="G5" s="32">
        <v>51456.795699145303</v>
      </c>
      <c r="H5" s="32">
        <v>0.21557890102851199</v>
      </c>
    </row>
    <row r="6" spans="1:8" ht="14.25" x14ac:dyDescent="0.2">
      <c r="A6" s="32">
        <v>5</v>
      </c>
      <c r="B6" s="33">
        <v>16</v>
      </c>
      <c r="C6" s="32">
        <v>4412</v>
      </c>
      <c r="D6" s="32">
        <v>192669.99298376101</v>
      </c>
      <c r="E6" s="32">
        <v>151121.52317094</v>
      </c>
      <c r="F6" s="32">
        <v>41548.469812820498</v>
      </c>
      <c r="G6" s="32">
        <v>151121.52317094</v>
      </c>
      <c r="H6" s="32">
        <v>0.21564577425568501</v>
      </c>
    </row>
    <row r="7" spans="1:8" ht="14.25" x14ac:dyDescent="0.2">
      <c r="A7" s="32">
        <v>6</v>
      </c>
      <c r="B7" s="33">
        <v>17</v>
      </c>
      <c r="C7" s="32">
        <v>25690</v>
      </c>
      <c r="D7" s="32">
        <v>340315.70122734999</v>
      </c>
      <c r="E7" s="32">
        <v>260636.11895384599</v>
      </c>
      <c r="F7" s="32">
        <v>79679.582273504304</v>
      </c>
      <c r="G7" s="32">
        <v>260636.11895384599</v>
      </c>
      <c r="H7" s="32">
        <v>0.234134311129752</v>
      </c>
    </row>
    <row r="8" spans="1:8" ht="14.25" x14ac:dyDescent="0.2">
      <c r="A8" s="32">
        <v>7</v>
      </c>
      <c r="B8" s="33">
        <v>18</v>
      </c>
      <c r="C8" s="32">
        <v>48517</v>
      </c>
      <c r="D8" s="32">
        <v>176549.54228119701</v>
      </c>
      <c r="E8" s="32">
        <v>153475.50661282099</v>
      </c>
      <c r="F8" s="32">
        <v>23074.035668376098</v>
      </c>
      <c r="G8" s="32">
        <v>153475.50661282099</v>
      </c>
      <c r="H8" s="32">
        <v>0.13069439529684701</v>
      </c>
    </row>
    <row r="9" spans="1:8" ht="14.25" x14ac:dyDescent="0.2">
      <c r="A9" s="32">
        <v>8</v>
      </c>
      <c r="B9" s="33">
        <v>19</v>
      </c>
      <c r="C9" s="32">
        <v>20511</v>
      </c>
      <c r="D9" s="32">
        <v>138331.51511367501</v>
      </c>
      <c r="E9" s="32">
        <v>120164.26264957299</v>
      </c>
      <c r="F9" s="32">
        <v>18167.252464102599</v>
      </c>
      <c r="G9" s="32">
        <v>120164.26264957299</v>
      </c>
      <c r="H9" s="32">
        <v>0.13133126207121701</v>
      </c>
    </row>
    <row r="10" spans="1:8" ht="14.25" x14ac:dyDescent="0.2">
      <c r="A10" s="32">
        <v>9</v>
      </c>
      <c r="B10" s="33">
        <v>21</v>
      </c>
      <c r="C10" s="32">
        <v>274923</v>
      </c>
      <c r="D10" s="32">
        <v>929959.21380000003</v>
      </c>
      <c r="E10" s="32">
        <v>918738.43640000001</v>
      </c>
      <c r="F10" s="32">
        <v>11220.777400000001</v>
      </c>
      <c r="G10" s="32">
        <v>918738.43640000001</v>
      </c>
      <c r="H10" s="32">
        <v>1.20658812058538E-2</v>
      </c>
    </row>
    <row r="11" spans="1:8" ht="14.25" x14ac:dyDescent="0.2">
      <c r="A11" s="32">
        <v>10</v>
      </c>
      <c r="B11" s="33">
        <v>22</v>
      </c>
      <c r="C11" s="32">
        <v>39828</v>
      </c>
      <c r="D11" s="32">
        <v>493225.20921453001</v>
      </c>
      <c r="E11" s="32">
        <v>428752.85289401701</v>
      </c>
      <c r="F11" s="32">
        <v>64472.356320512801</v>
      </c>
      <c r="G11" s="32">
        <v>428752.85289401701</v>
      </c>
      <c r="H11" s="32">
        <v>0.13071585781916201</v>
      </c>
    </row>
    <row r="12" spans="1:8" ht="14.25" x14ac:dyDescent="0.2">
      <c r="A12" s="32">
        <v>11</v>
      </c>
      <c r="B12" s="33">
        <v>23</v>
      </c>
      <c r="C12" s="32">
        <v>299891.15299999999</v>
      </c>
      <c r="D12" s="32">
        <v>1791515.91273675</v>
      </c>
      <c r="E12" s="32">
        <v>1524308.8242649599</v>
      </c>
      <c r="F12" s="32">
        <v>267207.08847179502</v>
      </c>
      <c r="G12" s="32">
        <v>1524308.8242649599</v>
      </c>
      <c r="H12" s="32">
        <v>0.149151389933012</v>
      </c>
    </row>
    <row r="13" spans="1:8" ht="14.25" x14ac:dyDescent="0.2">
      <c r="A13" s="32">
        <v>12</v>
      </c>
      <c r="B13" s="33">
        <v>24</v>
      </c>
      <c r="C13" s="32">
        <v>20646.27</v>
      </c>
      <c r="D13" s="32">
        <v>468710.25933162402</v>
      </c>
      <c r="E13" s="32">
        <v>430387.14804017101</v>
      </c>
      <c r="F13" s="32">
        <v>38323.111291453002</v>
      </c>
      <c r="G13" s="32">
        <v>430387.14804017101</v>
      </c>
      <c r="H13" s="32">
        <v>8.1762902621550004E-2</v>
      </c>
    </row>
    <row r="14" spans="1:8" ht="14.25" x14ac:dyDescent="0.2">
      <c r="A14" s="32">
        <v>13</v>
      </c>
      <c r="B14" s="33">
        <v>25</v>
      </c>
      <c r="C14" s="32">
        <v>80538</v>
      </c>
      <c r="D14" s="32">
        <v>829671.61800000002</v>
      </c>
      <c r="E14" s="32">
        <v>763031.90410000004</v>
      </c>
      <c r="F14" s="32">
        <v>66639.713900000002</v>
      </c>
      <c r="G14" s="32">
        <v>763031.90410000004</v>
      </c>
      <c r="H14" s="32">
        <v>8.0320590043372997E-2</v>
      </c>
    </row>
    <row r="15" spans="1:8" ht="14.25" x14ac:dyDescent="0.2">
      <c r="A15" s="32">
        <v>14</v>
      </c>
      <c r="B15" s="33">
        <v>26</v>
      </c>
      <c r="C15" s="32">
        <v>59273</v>
      </c>
      <c r="D15" s="32">
        <v>314095.16108461499</v>
      </c>
      <c r="E15" s="32">
        <v>273281.38083846198</v>
      </c>
      <c r="F15" s="32">
        <v>40813.780246153801</v>
      </c>
      <c r="G15" s="32">
        <v>273281.38083846198</v>
      </c>
      <c r="H15" s="32">
        <v>0.12994081190304901</v>
      </c>
    </row>
    <row r="16" spans="1:8" ht="14.25" x14ac:dyDescent="0.2">
      <c r="A16" s="32">
        <v>15</v>
      </c>
      <c r="B16" s="33">
        <v>27</v>
      </c>
      <c r="C16" s="32">
        <v>194700.34599999999</v>
      </c>
      <c r="D16" s="32">
        <v>1245912.5181666701</v>
      </c>
      <c r="E16" s="32">
        <v>1084590.1592000001</v>
      </c>
      <c r="F16" s="32">
        <v>161322.358966667</v>
      </c>
      <c r="G16" s="32">
        <v>1084590.1592000001</v>
      </c>
      <c r="H16" s="32">
        <v>0.129481289106918</v>
      </c>
    </row>
    <row r="17" spans="1:8" ht="14.25" x14ac:dyDescent="0.2">
      <c r="A17" s="32">
        <v>16</v>
      </c>
      <c r="B17" s="33">
        <v>29</v>
      </c>
      <c r="C17" s="32">
        <v>235317</v>
      </c>
      <c r="D17" s="32">
        <v>2609585.1528042699</v>
      </c>
      <c r="E17" s="32">
        <v>2395234.2212435901</v>
      </c>
      <c r="F17" s="32">
        <v>214350.931560684</v>
      </c>
      <c r="G17" s="32">
        <v>2395234.2212435901</v>
      </c>
      <c r="H17" s="32">
        <v>8.2139849443250104E-2</v>
      </c>
    </row>
    <row r="18" spans="1:8" ht="14.25" x14ac:dyDescent="0.2">
      <c r="A18" s="32">
        <v>17</v>
      </c>
      <c r="B18" s="33">
        <v>31</v>
      </c>
      <c r="C18" s="32">
        <v>33079.877</v>
      </c>
      <c r="D18" s="32">
        <v>270924.61885036703</v>
      </c>
      <c r="E18" s="32">
        <v>220778.074692997</v>
      </c>
      <c r="F18" s="32">
        <v>50146.544157369601</v>
      </c>
      <c r="G18" s="32">
        <v>220778.074692997</v>
      </c>
      <c r="H18" s="32">
        <v>0.18509408399339999</v>
      </c>
    </row>
    <row r="19" spans="1:8" ht="14.25" x14ac:dyDescent="0.2">
      <c r="A19" s="32">
        <v>18</v>
      </c>
      <c r="B19" s="33">
        <v>32</v>
      </c>
      <c r="C19" s="32">
        <v>13789.404</v>
      </c>
      <c r="D19" s="32">
        <v>223294.52542394699</v>
      </c>
      <c r="E19" s="32">
        <v>204838.08673354</v>
      </c>
      <c r="F19" s="32">
        <v>18456.4386904067</v>
      </c>
      <c r="G19" s="32">
        <v>204838.08673354</v>
      </c>
      <c r="H19" s="32">
        <v>8.2655132970077705E-2</v>
      </c>
    </row>
    <row r="20" spans="1:8" ht="14.25" x14ac:dyDescent="0.2">
      <c r="A20" s="32">
        <v>19</v>
      </c>
      <c r="B20" s="33">
        <v>33</v>
      </c>
      <c r="C20" s="32">
        <v>68718.014999999999</v>
      </c>
      <c r="D20" s="32">
        <v>676511.61214986804</v>
      </c>
      <c r="E20" s="32">
        <v>546762.94873375201</v>
      </c>
      <c r="F20" s="32">
        <v>129748.663416115</v>
      </c>
      <c r="G20" s="32">
        <v>546762.94873375201</v>
      </c>
      <c r="H20" s="32">
        <v>0.19179074103959701</v>
      </c>
    </row>
    <row r="21" spans="1:8" ht="14.25" x14ac:dyDescent="0.2">
      <c r="A21" s="32">
        <v>20</v>
      </c>
      <c r="B21" s="33">
        <v>34</v>
      </c>
      <c r="C21" s="32">
        <v>45628.250999999997</v>
      </c>
      <c r="D21" s="32">
        <v>235360.05411288099</v>
      </c>
      <c r="E21" s="32">
        <v>158063.18513214399</v>
      </c>
      <c r="F21" s="32">
        <v>77296.868980737199</v>
      </c>
      <c r="G21" s="32">
        <v>158063.18513214399</v>
      </c>
      <c r="H21" s="32">
        <v>0.32841966013342599</v>
      </c>
    </row>
    <row r="22" spans="1:8" ht="14.25" x14ac:dyDescent="0.2">
      <c r="A22" s="32">
        <v>21</v>
      </c>
      <c r="B22" s="33">
        <v>35</v>
      </c>
      <c r="C22" s="32">
        <v>33555.800999999999</v>
      </c>
      <c r="D22" s="32">
        <v>752217.19601061905</v>
      </c>
      <c r="E22" s="32">
        <v>703712.62155221205</v>
      </c>
      <c r="F22" s="32">
        <v>48504.5744584071</v>
      </c>
      <c r="G22" s="32">
        <v>703712.62155221205</v>
      </c>
      <c r="H22" s="32">
        <v>6.4482139886791801E-2</v>
      </c>
    </row>
    <row r="23" spans="1:8" ht="14.25" x14ac:dyDescent="0.2">
      <c r="A23" s="32">
        <v>22</v>
      </c>
      <c r="B23" s="33">
        <v>36</v>
      </c>
      <c r="C23" s="32">
        <v>106891.818</v>
      </c>
      <c r="D23" s="32">
        <v>460936.26361150399</v>
      </c>
      <c r="E23" s="32">
        <v>394820.47671281098</v>
      </c>
      <c r="F23" s="32">
        <v>66115.786898693899</v>
      </c>
      <c r="G23" s="32">
        <v>394820.47671281098</v>
      </c>
      <c r="H23" s="32">
        <v>0.14343802412217899</v>
      </c>
    </row>
    <row r="24" spans="1:8" ht="14.25" x14ac:dyDescent="0.2">
      <c r="A24" s="32">
        <v>23</v>
      </c>
      <c r="B24" s="33">
        <v>37</v>
      </c>
      <c r="C24" s="32">
        <v>168695.288</v>
      </c>
      <c r="D24" s="32">
        <v>1152150.83127257</v>
      </c>
      <c r="E24" s="32">
        <v>1042180.9256626799</v>
      </c>
      <c r="F24" s="32">
        <v>109969.90560988399</v>
      </c>
      <c r="G24" s="32">
        <v>1042180.9256626799</v>
      </c>
      <c r="H24" s="32">
        <v>9.5447490575882699E-2</v>
      </c>
    </row>
    <row r="25" spans="1:8" ht="14.25" x14ac:dyDescent="0.2">
      <c r="A25" s="32">
        <v>24</v>
      </c>
      <c r="B25" s="33">
        <v>38</v>
      </c>
      <c r="C25" s="32">
        <v>146125.56599999999</v>
      </c>
      <c r="D25" s="32">
        <v>671556.97413274297</v>
      </c>
      <c r="E25" s="32">
        <v>639033.43181946897</v>
      </c>
      <c r="F25" s="32">
        <v>32523.542313274302</v>
      </c>
      <c r="G25" s="32">
        <v>639033.43181946897</v>
      </c>
      <c r="H25" s="32">
        <v>4.8430056668349902E-2</v>
      </c>
    </row>
    <row r="26" spans="1:8" ht="14.25" x14ac:dyDescent="0.2">
      <c r="A26" s="32">
        <v>25</v>
      </c>
      <c r="B26" s="33">
        <v>39</v>
      </c>
      <c r="C26" s="32">
        <v>100069.73</v>
      </c>
      <c r="D26" s="32">
        <v>126790.117943265</v>
      </c>
      <c r="E26" s="32">
        <v>94068.386732308994</v>
      </c>
      <c r="F26" s="32">
        <v>32721.731210955499</v>
      </c>
      <c r="G26" s="32">
        <v>94068.386732308994</v>
      </c>
      <c r="H26" s="32">
        <v>0.25807793021848702</v>
      </c>
    </row>
    <row r="27" spans="1:8" ht="14.25" x14ac:dyDescent="0.2">
      <c r="A27" s="32">
        <v>26</v>
      </c>
      <c r="B27" s="33">
        <v>42</v>
      </c>
      <c r="C27" s="32">
        <v>10609.833000000001</v>
      </c>
      <c r="D27" s="32">
        <v>167267.2573</v>
      </c>
      <c r="E27" s="32">
        <v>150076.9106</v>
      </c>
      <c r="F27" s="32">
        <v>17190.346699999998</v>
      </c>
      <c r="G27" s="32">
        <v>150076.9106</v>
      </c>
      <c r="H27" s="32">
        <v>0.102771737741646</v>
      </c>
    </row>
    <row r="28" spans="1:8" ht="14.25" x14ac:dyDescent="0.2">
      <c r="A28" s="32">
        <v>27</v>
      </c>
      <c r="B28" s="33">
        <v>75</v>
      </c>
      <c r="C28" s="32">
        <v>417</v>
      </c>
      <c r="D28" s="32">
        <v>234570.085470085</v>
      </c>
      <c r="E28" s="32">
        <v>221533.491452991</v>
      </c>
      <c r="F28" s="32">
        <v>13036.594017093999</v>
      </c>
      <c r="G28" s="32">
        <v>221533.491452991</v>
      </c>
      <c r="H28" s="32">
        <v>5.5576541190102302E-2</v>
      </c>
    </row>
    <row r="29" spans="1:8" ht="14.25" x14ac:dyDescent="0.2">
      <c r="A29" s="32">
        <v>28</v>
      </c>
      <c r="B29" s="33">
        <v>76</v>
      </c>
      <c r="C29" s="32">
        <v>4069</v>
      </c>
      <c r="D29" s="32">
        <v>676824.19677093998</v>
      </c>
      <c r="E29" s="32">
        <v>635858.39088034199</v>
      </c>
      <c r="F29" s="32">
        <v>40965.805890598298</v>
      </c>
      <c r="G29" s="32">
        <v>635858.39088034199</v>
      </c>
      <c r="H29" s="32">
        <v>6.0526509078785901E-2</v>
      </c>
    </row>
    <row r="30" spans="1:8" ht="14.25" x14ac:dyDescent="0.2">
      <c r="A30" s="32">
        <v>29</v>
      </c>
      <c r="B30" s="33">
        <v>99</v>
      </c>
      <c r="C30" s="32">
        <v>26</v>
      </c>
      <c r="D30" s="32">
        <v>11043.150291203399</v>
      </c>
      <c r="E30" s="32">
        <v>9954.6481960517394</v>
      </c>
      <c r="F30" s="32">
        <v>1088.5020951516501</v>
      </c>
      <c r="G30" s="32">
        <v>9954.6481960517394</v>
      </c>
      <c r="H30" s="32">
        <v>9.8568077627153E-2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2014-07-11T00:51:46Z</dcterms:modified>
</cp:coreProperties>
</file>