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<sst xmlns="http://schemas.openxmlformats.org/spreadsheetml/2006/main" count="116" uniqueCount="73">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</sst>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G3" sqref="G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8" t="s">
        <v>5</v>
      </c>
      <c r="B3" s="38"/>
      <c r="C3" s="38"/>
      <c r="D3" s="38"/>
      <c r="E3" s="15">
        <f>RA!D7</f>
        <v>16635483.0054</v>
      </c>
      <c r="F3" s="25">
        <f>RA!I7</f>
        <v>1765520.861</v>
      </c>
      <c r="G3" s="16">
        <f>E3-F3</f>
        <v>14869962.144400001</v>
      </c>
      <c r="H3" s="27">
        <f>RA!J7</f>
        <v>10.6129822646382</v>
      </c>
      <c r="I3" s="20">
        <f>SUM(I4:I40)</f>
        <v>16635487.038874004</v>
      </c>
      <c r="J3" s="21">
        <f>SUM(J4:J40)</f>
        <v>14869961.402325504</v>
      </c>
      <c r="K3" s="22">
        <f>E3-I3</f>
        <v>-4.0334740038961172</v>
      </c>
      <c r="L3" s="22">
        <f>G3-J3</f>
        <v>0.74207449704408646</v>
      </c>
    </row>
    <row r="4" spans="1:12" x14ac:dyDescent="0.15">
      <c r="A4" s="39">
        <f>RA!A8</f>
        <v>41835</v>
      </c>
      <c r="B4" s="12">
        <v>12</v>
      </c>
      <c r="C4" s="36" t="s">
        <v>6</v>
      </c>
      <c r="D4" s="36"/>
      <c r="E4" s="15">
        <f>VLOOKUP(C4,RA!B8:D39,3,0)</f>
        <v>648899.28509999998</v>
      </c>
      <c r="F4" s="25">
        <f>VLOOKUP(C4,RA!B8:I43,8,0)</f>
        <v>133100.46049999999</v>
      </c>
      <c r="G4" s="16">
        <f t="shared" ref="G4:G40" si="0">E4-F4</f>
        <v>515798.82459999999</v>
      </c>
      <c r="H4" s="27">
        <f>RA!J8</f>
        <v>20.511728638981101</v>
      </c>
      <c r="I4" s="20">
        <f>VLOOKUP(B4,RMS!B:D,3,FALSE)</f>
        <v>648899.71424786304</v>
      </c>
      <c r="J4" s="21">
        <f>VLOOKUP(B4,RMS!B:E,4,FALSE)</f>
        <v>515798.83297093998</v>
      </c>
      <c r="K4" s="22">
        <f t="shared" ref="K4:K40" si="1">E4-I4</f>
        <v>-0.42914786306209862</v>
      </c>
      <c r="L4" s="22">
        <f t="shared" ref="L4:L40" si="2">G4-J4</f>
        <v>-8.3709399914368987E-3</v>
      </c>
    </row>
    <row r="5" spans="1:12" x14ac:dyDescent="0.15">
      <c r="A5" s="39"/>
      <c r="B5" s="12">
        <v>13</v>
      </c>
      <c r="C5" s="36" t="s">
        <v>7</v>
      </c>
      <c r="D5" s="36"/>
      <c r="E5" s="15">
        <f>VLOOKUP(C5,RA!B8:D40,3,0)</f>
        <v>120232.53079999999</v>
      </c>
      <c r="F5" s="25">
        <f>VLOOKUP(C5,RA!B9:I44,8,0)</f>
        <v>25652.306100000002</v>
      </c>
      <c r="G5" s="16">
        <f t="shared" si="0"/>
        <v>94580.224699999992</v>
      </c>
      <c r="H5" s="27">
        <f>RA!J9</f>
        <v>21.3355785903494</v>
      </c>
      <c r="I5" s="20">
        <f>VLOOKUP(B5,RMS!B:D,3,FALSE)</f>
        <v>120232.552722971</v>
      </c>
      <c r="J5" s="21">
        <f>VLOOKUP(B5,RMS!B:E,4,FALSE)</f>
        <v>94580.234605279504</v>
      </c>
      <c r="K5" s="22">
        <f t="shared" si="1"/>
        <v>-2.1922971005551517E-2</v>
      </c>
      <c r="L5" s="22">
        <f t="shared" si="2"/>
        <v>-9.9052795121679083E-3</v>
      </c>
    </row>
    <row r="6" spans="1:12" x14ac:dyDescent="0.15">
      <c r="A6" s="39"/>
      <c r="B6" s="12">
        <v>14</v>
      </c>
      <c r="C6" s="36" t="s">
        <v>8</v>
      </c>
      <c r="D6" s="36"/>
      <c r="E6" s="15">
        <f>VLOOKUP(C6,RA!B10:D41,3,0)</f>
        <v>169424.90729999999</v>
      </c>
      <c r="F6" s="25">
        <f>VLOOKUP(C6,RA!B10:I45,8,0)</f>
        <v>42949.741800000003</v>
      </c>
      <c r="G6" s="16">
        <f t="shared" si="0"/>
        <v>126475.16549999999</v>
      </c>
      <c r="H6" s="27">
        <f>RA!J10</f>
        <v>25.3503115241191</v>
      </c>
      <c r="I6" s="20">
        <f>VLOOKUP(B6,RMS!B:D,3,FALSE)</f>
        <v>169427.07485555601</v>
      </c>
      <c r="J6" s="21">
        <f>VLOOKUP(B6,RMS!B:E,4,FALSE)</f>
        <v>126475.165475214</v>
      </c>
      <c r="K6" s="22">
        <f t="shared" si="1"/>
        <v>-2.1675555560213979</v>
      </c>
      <c r="L6" s="22">
        <f t="shared" si="2"/>
        <v>2.4785986170172691E-5</v>
      </c>
    </row>
    <row r="7" spans="1:12" x14ac:dyDescent="0.15">
      <c r="A7" s="39"/>
      <c r="B7" s="12">
        <v>15</v>
      </c>
      <c r="C7" s="36" t="s">
        <v>9</v>
      </c>
      <c r="D7" s="36"/>
      <c r="E7" s="15">
        <f>VLOOKUP(C7,RA!B10:D42,3,0)</f>
        <v>60225.632700000002</v>
      </c>
      <c r="F7" s="25">
        <f>VLOOKUP(C7,RA!B11:I46,8,0)</f>
        <v>12018.9665</v>
      </c>
      <c r="G7" s="16">
        <f t="shared" si="0"/>
        <v>48206.6662</v>
      </c>
      <c r="H7" s="27">
        <f>RA!J11</f>
        <v>19.956563279076999</v>
      </c>
      <c r="I7" s="20">
        <f>VLOOKUP(B7,RMS!B:D,3,FALSE)</f>
        <v>60225.665232478597</v>
      </c>
      <c r="J7" s="21">
        <f>VLOOKUP(B7,RMS!B:E,4,FALSE)</f>
        <v>48206.666122222203</v>
      </c>
      <c r="K7" s="22">
        <f t="shared" si="1"/>
        <v>-3.2532478595385328E-2</v>
      </c>
      <c r="L7" s="22">
        <f t="shared" si="2"/>
        <v>7.7777796832378954E-5</v>
      </c>
    </row>
    <row r="8" spans="1:12" x14ac:dyDescent="0.15">
      <c r="A8" s="39"/>
      <c r="B8" s="12">
        <v>16</v>
      </c>
      <c r="C8" s="36" t="s">
        <v>10</v>
      </c>
      <c r="D8" s="36"/>
      <c r="E8" s="15">
        <f>VLOOKUP(C8,RA!B12:D43,3,0)</f>
        <v>165207.41140000001</v>
      </c>
      <c r="F8" s="25">
        <f>VLOOKUP(C8,RA!B12:I47,8,0)</f>
        <v>25429.309700000002</v>
      </c>
      <c r="G8" s="16">
        <f t="shared" si="0"/>
        <v>139778.1017</v>
      </c>
      <c r="H8" s="27">
        <f>RA!J12</f>
        <v>15.3923540623917</v>
      </c>
      <c r="I8" s="20">
        <f>VLOOKUP(B8,RMS!B:D,3,FALSE)</f>
        <v>165207.41772478601</v>
      </c>
      <c r="J8" s="21">
        <f>VLOOKUP(B8,RMS!B:E,4,FALSE)</f>
        <v>139778.10156068401</v>
      </c>
      <c r="K8" s="22">
        <f t="shared" si="1"/>
        <v>-6.3247859943658113E-3</v>
      </c>
      <c r="L8" s="22">
        <f t="shared" si="2"/>
        <v>1.3931599096395075E-4</v>
      </c>
    </row>
    <row r="9" spans="1:12" x14ac:dyDescent="0.15">
      <c r="A9" s="39"/>
      <c r="B9" s="12">
        <v>17</v>
      </c>
      <c r="C9" s="36" t="s">
        <v>11</v>
      </c>
      <c r="D9" s="36"/>
      <c r="E9" s="15">
        <f>VLOOKUP(C9,RA!B12:D44,3,0)</f>
        <v>319397.245</v>
      </c>
      <c r="F9" s="25">
        <f>VLOOKUP(C9,RA!B13:I48,8,0)</f>
        <v>70770.976599999995</v>
      </c>
      <c r="G9" s="16">
        <f t="shared" si="0"/>
        <v>248626.2684</v>
      </c>
      <c r="H9" s="27">
        <f>RA!J13</f>
        <v>22.157666575990699</v>
      </c>
      <c r="I9" s="20">
        <f>VLOOKUP(B9,RMS!B:D,3,FALSE)</f>
        <v>319397.39133333298</v>
      </c>
      <c r="J9" s="21">
        <f>VLOOKUP(B9,RMS!B:E,4,FALSE)</f>
        <v>248626.26815640999</v>
      </c>
      <c r="K9" s="22">
        <f t="shared" si="1"/>
        <v>-0.14633333298843354</v>
      </c>
      <c r="L9" s="22">
        <f t="shared" si="2"/>
        <v>2.4359000963158906E-4</v>
      </c>
    </row>
    <row r="10" spans="1:12" x14ac:dyDescent="0.15">
      <c r="A10" s="39"/>
      <c r="B10" s="12">
        <v>18</v>
      </c>
      <c r="C10" s="36" t="s">
        <v>12</v>
      </c>
      <c r="D10" s="36"/>
      <c r="E10" s="15">
        <f>VLOOKUP(C10,RA!B14:D45,3,0)</f>
        <v>186520.9945</v>
      </c>
      <c r="F10" s="25">
        <f>VLOOKUP(C10,RA!B14:I49,8,0)</f>
        <v>28363.377100000002</v>
      </c>
      <c r="G10" s="16">
        <f t="shared" si="0"/>
        <v>158157.61739999999</v>
      </c>
      <c r="H10" s="27">
        <f>RA!J14</f>
        <v>15.206533278483001</v>
      </c>
      <c r="I10" s="20">
        <f>VLOOKUP(B10,RMS!B:D,3,FALSE)</f>
        <v>186521.00202307699</v>
      </c>
      <c r="J10" s="21">
        <f>VLOOKUP(B10,RMS!B:E,4,FALSE)</f>
        <v>158157.614718803</v>
      </c>
      <c r="K10" s="22">
        <f t="shared" si="1"/>
        <v>-7.5230769871268421E-3</v>
      </c>
      <c r="L10" s="22">
        <f t="shared" si="2"/>
        <v>2.6811969873961061E-3</v>
      </c>
    </row>
    <row r="11" spans="1:12" x14ac:dyDescent="0.15">
      <c r="A11" s="39"/>
      <c r="B11" s="12">
        <v>19</v>
      </c>
      <c r="C11" s="36" t="s">
        <v>13</v>
      </c>
      <c r="D11" s="36"/>
      <c r="E11" s="15">
        <f>VLOOKUP(C11,RA!B14:D46,3,0)</f>
        <v>137250.1458</v>
      </c>
      <c r="F11" s="25">
        <f>VLOOKUP(C11,RA!B15:I50,8,0)</f>
        <v>20670.981599999999</v>
      </c>
      <c r="G11" s="16">
        <f t="shared" si="0"/>
        <v>116579.1642</v>
      </c>
      <c r="H11" s="27">
        <f>RA!J15</f>
        <v>15.060808481851501</v>
      </c>
      <c r="I11" s="20">
        <f>VLOOKUP(B11,RMS!B:D,3,FALSE)</f>
        <v>137250.18439059801</v>
      </c>
      <c r="J11" s="21">
        <f>VLOOKUP(B11,RMS!B:E,4,FALSE)</f>
        <v>116579.163824786</v>
      </c>
      <c r="K11" s="22">
        <f t="shared" si="1"/>
        <v>-3.8590598007431254E-2</v>
      </c>
      <c r="L11" s="22">
        <f t="shared" si="2"/>
        <v>3.7521400372497737E-4</v>
      </c>
    </row>
    <row r="12" spans="1:12" x14ac:dyDescent="0.15">
      <c r="A12" s="39"/>
      <c r="B12" s="12">
        <v>21</v>
      </c>
      <c r="C12" s="36" t="s">
        <v>14</v>
      </c>
      <c r="D12" s="36"/>
      <c r="E12" s="15">
        <f>VLOOKUP(C12,RA!B16:D47,3,0)</f>
        <v>1041962.4593</v>
      </c>
      <c r="F12" s="25">
        <f>VLOOKUP(C12,RA!B16:I51,8,0)</f>
        <v>-70977.991800000003</v>
      </c>
      <c r="G12" s="16">
        <f t="shared" si="0"/>
        <v>1112940.4510999999</v>
      </c>
      <c r="H12" s="27">
        <f>RA!J16</f>
        <v>-6.8119528843374697</v>
      </c>
      <c r="I12" s="20">
        <f>VLOOKUP(B12,RMS!B:D,3,FALSE)</f>
        <v>1041962.3637</v>
      </c>
      <c r="J12" s="21">
        <f>VLOOKUP(B12,RMS!B:E,4,FALSE)</f>
        <v>1112940.4510999999</v>
      </c>
      <c r="K12" s="22">
        <f t="shared" si="1"/>
        <v>9.5600000000558794E-2</v>
      </c>
      <c r="L12" s="22">
        <f t="shared" si="2"/>
        <v>0</v>
      </c>
    </row>
    <row r="13" spans="1:12" x14ac:dyDescent="0.15">
      <c r="A13" s="39"/>
      <c r="B13" s="12">
        <v>22</v>
      </c>
      <c r="C13" s="36" t="s">
        <v>15</v>
      </c>
      <c r="D13" s="36"/>
      <c r="E13" s="15">
        <f>VLOOKUP(C13,RA!B16:D48,3,0)</f>
        <v>516260.93800000002</v>
      </c>
      <c r="F13" s="25">
        <f>VLOOKUP(C13,RA!B17:I52,8,0)</f>
        <v>58760.916400000002</v>
      </c>
      <c r="G13" s="16">
        <f t="shared" si="0"/>
        <v>457500.02160000004</v>
      </c>
      <c r="H13" s="27">
        <f>RA!J17</f>
        <v>11.382018679863799</v>
      </c>
      <c r="I13" s="20">
        <f>VLOOKUP(B13,RMS!B:D,3,FALSE)</f>
        <v>516261.001460684</v>
      </c>
      <c r="J13" s="21">
        <f>VLOOKUP(B13,RMS!B:E,4,FALSE)</f>
        <v>457500.02191709401</v>
      </c>
      <c r="K13" s="22">
        <f t="shared" si="1"/>
        <v>-6.3460683973971754E-2</v>
      </c>
      <c r="L13" s="22">
        <f t="shared" si="2"/>
        <v>-3.1709397444501519E-4</v>
      </c>
    </row>
    <row r="14" spans="1:12" x14ac:dyDescent="0.15">
      <c r="A14" s="39"/>
      <c r="B14" s="12">
        <v>23</v>
      </c>
      <c r="C14" s="36" t="s">
        <v>16</v>
      </c>
      <c r="D14" s="36"/>
      <c r="E14" s="15">
        <f>VLOOKUP(C14,RA!B18:D49,3,0)</f>
        <v>2015755.6710999999</v>
      </c>
      <c r="F14" s="25">
        <f>VLOOKUP(C14,RA!B18:I53,8,0)</f>
        <v>275925.24579999998</v>
      </c>
      <c r="G14" s="16">
        <f t="shared" si="0"/>
        <v>1739830.4253</v>
      </c>
      <c r="H14" s="27">
        <f>RA!J18</f>
        <v>13.6884271122714</v>
      </c>
      <c r="I14" s="20">
        <f>VLOOKUP(B14,RMS!B:D,3,FALSE)</f>
        <v>2015756.09908632</v>
      </c>
      <c r="J14" s="21">
        <f>VLOOKUP(B14,RMS!B:E,4,FALSE)</f>
        <v>1739830.4405153799</v>
      </c>
      <c r="K14" s="22">
        <f t="shared" si="1"/>
        <v>-0.42798632010817528</v>
      </c>
      <c r="L14" s="22">
        <f t="shared" si="2"/>
        <v>-1.5215379884466529E-2</v>
      </c>
    </row>
    <row r="15" spans="1:12" x14ac:dyDescent="0.15">
      <c r="A15" s="39"/>
      <c r="B15" s="12">
        <v>24</v>
      </c>
      <c r="C15" s="36" t="s">
        <v>17</v>
      </c>
      <c r="D15" s="36"/>
      <c r="E15" s="15">
        <f>VLOOKUP(C15,RA!B18:D50,3,0)</f>
        <v>539518.50930000003</v>
      </c>
      <c r="F15" s="25">
        <f>VLOOKUP(C15,RA!B19:I54,8,0)</f>
        <v>39930.049500000001</v>
      </c>
      <c r="G15" s="16">
        <f t="shared" si="0"/>
        <v>499588.45980000001</v>
      </c>
      <c r="H15" s="27">
        <f>RA!J19</f>
        <v>7.4010527556890304</v>
      </c>
      <c r="I15" s="20">
        <f>VLOOKUP(B15,RMS!B:D,3,FALSE)</f>
        <v>539518.51585726498</v>
      </c>
      <c r="J15" s="21">
        <f>VLOOKUP(B15,RMS!B:E,4,FALSE)</f>
        <v>499588.45959743601</v>
      </c>
      <c r="K15" s="22">
        <f t="shared" si="1"/>
        <v>-6.5572649473324418E-3</v>
      </c>
      <c r="L15" s="22">
        <f t="shared" si="2"/>
        <v>2.0256399875506759E-4</v>
      </c>
    </row>
    <row r="16" spans="1:12" x14ac:dyDescent="0.15">
      <c r="A16" s="39"/>
      <c r="B16" s="12">
        <v>25</v>
      </c>
      <c r="C16" s="36" t="s">
        <v>18</v>
      </c>
      <c r="D16" s="36"/>
      <c r="E16" s="15">
        <f>VLOOKUP(C16,RA!B20:D51,3,0)</f>
        <v>911467.72809999995</v>
      </c>
      <c r="F16" s="25">
        <f>VLOOKUP(C16,RA!B20:I55,8,0)</f>
        <v>74779.047699999996</v>
      </c>
      <c r="G16" s="16">
        <f t="shared" si="0"/>
        <v>836688.68039999995</v>
      </c>
      <c r="H16" s="27">
        <f>RA!J20</f>
        <v>8.2042452403532309</v>
      </c>
      <c r="I16" s="20">
        <f>VLOOKUP(B16,RMS!B:D,3,FALSE)</f>
        <v>911467.67799999996</v>
      </c>
      <c r="J16" s="21">
        <f>VLOOKUP(B16,RMS!B:E,4,FALSE)</f>
        <v>836688.68039999995</v>
      </c>
      <c r="K16" s="22">
        <f t="shared" si="1"/>
        <v>5.0099999993108213E-2</v>
      </c>
      <c r="L16" s="22">
        <f t="shared" si="2"/>
        <v>0</v>
      </c>
    </row>
    <row r="17" spans="1:12" x14ac:dyDescent="0.15">
      <c r="A17" s="39"/>
      <c r="B17" s="12">
        <v>26</v>
      </c>
      <c r="C17" s="36" t="s">
        <v>19</v>
      </c>
      <c r="D17" s="36"/>
      <c r="E17" s="15">
        <f>VLOOKUP(C17,RA!B20:D52,3,0)</f>
        <v>359472.81390000001</v>
      </c>
      <c r="F17" s="25">
        <f>VLOOKUP(C17,RA!B21:I56,8,0)</f>
        <v>48893.461300000003</v>
      </c>
      <c r="G17" s="16">
        <f t="shared" si="0"/>
        <v>310579.35259999998</v>
      </c>
      <c r="H17" s="27">
        <f>RA!J21</f>
        <v>13.601435048604699</v>
      </c>
      <c r="I17" s="20">
        <f>VLOOKUP(B17,RMS!B:D,3,FALSE)</f>
        <v>359472.54140115698</v>
      </c>
      <c r="J17" s="21">
        <f>VLOOKUP(B17,RMS!B:E,4,FALSE)</f>
        <v>310579.35262586799</v>
      </c>
      <c r="K17" s="22">
        <f t="shared" si="1"/>
        <v>0.27249884302727878</v>
      </c>
      <c r="L17" s="22">
        <f t="shared" si="2"/>
        <v>-2.5868008378893137E-5</v>
      </c>
    </row>
    <row r="18" spans="1:12" x14ac:dyDescent="0.15">
      <c r="A18" s="39"/>
      <c r="B18" s="12">
        <v>27</v>
      </c>
      <c r="C18" s="36" t="s">
        <v>20</v>
      </c>
      <c r="D18" s="36"/>
      <c r="E18" s="15">
        <f>VLOOKUP(C18,RA!B22:D53,3,0)</f>
        <v>1241830.0589000001</v>
      </c>
      <c r="F18" s="25">
        <f>VLOOKUP(C18,RA!B22:I57,8,0)</f>
        <v>110392.3792</v>
      </c>
      <c r="G18" s="16">
        <f t="shared" si="0"/>
        <v>1131437.6797</v>
      </c>
      <c r="H18" s="27">
        <f>RA!J22</f>
        <v>8.8894916344499197</v>
      </c>
      <c r="I18" s="20">
        <f>VLOOKUP(B18,RMS!B:D,3,FALSE)</f>
        <v>1241830.3667333301</v>
      </c>
      <c r="J18" s="21">
        <f>VLOOKUP(B18,RMS!B:E,4,FALSE)</f>
        <v>1131437.6769000001</v>
      </c>
      <c r="K18" s="22">
        <f t="shared" si="1"/>
        <v>-0.30783333000726998</v>
      </c>
      <c r="L18" s="22">
        <f t="shared" si="2"/>
        <v>2.79999990016222E-3</v>
      </c>
    </row>
    <row r="19" spans="1:12" x14ac:dyDescent="0.15">
      <c r="A19" s="39"/>
      <c r="B19" s="12">
        <v>29</v>
      </c>
      <c r="C19" s="36" t="s">
        <v>21</v>
      </c>
      <c r="D19" s="36"/>
      <c r="E19" s="15">
        <f>VLOOKUP(C19,RA!B22:D54,3,0)</f>
        <v>2641304.6167000001</v>
      </c>
      <c r="F19" s="25">
        <f>VLOOKUP(C19,RA!B23:I58,8,0)</f>
        <v>242516.43400000001</v>
      </c>
      <c r="G19" s="16">
        <f t="shared" si="0"/>
        <v>2398788.1827000002</v>
      </c>
      <c r="H19" s="27">
        <f>RA!J23</f>
        <v>9.1816912167819495</v>
      </c>
      <c r="I19" s="20">
        <f>VLOOKUP(B19,RMS!B:D,3,FALSE)</f>
        <v>2641305.5493709398</v>
      </c>
      <c r="J19" s="21">
        <f>VLOOKUP(B19,RMS!B:E,4,FALSE)</f>
        <v>2398788.22194017</v>
      </c>
      <c r="K19" s="22">
        <f t="shared" si="1"/>
        <v>-0.93267093971371651</v>
      </c>
      <c r="L19" s="22">
        <f t="shared" si="2"/>
        <v>-3.9240169804543257E-2</v>
      </c>
    </row>
    <row r="20" spans="1:12" x14ac:dyDescent="0.15">
      <c r="A20" s="39"/>
      <c r="B20" s="12">
        <v>31</v>
      </c>
      <c r="C20" s="36" t="s">
        <v>22</v>
      </c>
      <c r="D20" s="36"/>
      <c r="E20" s="15">
        <f>VLOOKUP(C20,RA!B24:D55,3,0)</f>
        <v>296876.50099999999</v>
      </c>
      <c r="F20" s="25">
        <f>VLOOKUP(C20,RA!B24:I59,8,0)</f>
        <v>51069.352099999996</v>
      </c>
      <c r="G20" s="16">
        <f t="shared" si="0"/>
        <v>245807.1489</v>
      </c>
      <c r="H20" s="27">
        <f>RA!J24</f>
        <v>17.202221101359601</v>
      </c>
      <c r="I20" s="20">
        <f>VLOOKUP(B20,RMS!B:D,3,FALSE)</f>
        <v>296876.48767268</v>
      </c>
      <c r="J20" s="21">
        <f>VLOOKUP(B20,RMS!B:E,4,FALSE)</f>
        <v>245807.12956967001</v>
      </c>
      <c r="K20" s="22">
        <f t="shared" si="1"/>
        <v>1.3327319989912212E-2</v>
      </c>
      <c r="L20" s="22">
        <f t="shared" si="2"/>
        <v>1.9330329989315942E-2</v>
      </c>
    </row>
    <row r="21" spans="1:12" x14ac:dyDescent="0.15">
      <c r="A21" s="39"/>
      <c r="B21" s="12">
        <v>32</v>
      </c>
      <c r="C21" s="36" t="s">
        <v>23</v>
      </c>
      <c r="D21" s="36"/>
      <c r="E21" s="15">
        <f>VLOOKUP(C21,RA!B24:D56,3,0)</f>
        <v>230026.2481</v>
      </c>
      <c r="F21" s="25">
        <f>VLOOKUP(C21,RA!B25:I60,8,0)</f>
        <v>17970.418600000001</v>
      </c>
      <c r="G21" s="16">
        <f t="shared" si="0"/>
        <v>212055.82949999999</v>
      </c>
      <c r="H21" s="27">
        <f>RA!J25</f>
        <v>7.8123339177308404</v>
      </c>
      <c r="I21" s="20">
        <f>VLOOKUP(B21,RMS!B:D,3,FALSE)</f>
        <v>230026.249208411</v>
      </c>
      <c r="J21" s="21">
        <f>VLOOKUP(B21,RMS!B:E,4,FALSE)</f>
        <v>212055.81818413801</v>
      </c>
      <c r="K21" s="22">
        <f t="shared" si="1"/>
        <v>-1.1084110010415316E-3</v>
      </c>
      <c r="L21" s="22">
        <f t="shared" si="2"/>
        <v>1.1315861978800967E-2</v>
      </c>
    </row>
    <row r="22" spans="1:12" x14ac:dyDescent="0.15">
      <c r="A22" s="39"/>
      <c r="B22" s="12">
        <v>33</v>
      </c>
      <c r="C22" s="36" t="s">
        <v>24</v>
      </c>
      <c r="D22" s="36"/>
      <c r="E22" s="15">
        <f>VLOOKUP(C22,RA!B26:D57,3,0)</f>
        <v>602927.61670000001</v>
      </c>
      <c r="F22" s="25">
        <f>VLOOKUP(C22,RA!B26:I61,8,0)</f>
        <v>116144.61960000001</v>
      </c>
      <c r="G22" s="16">
        <f t="shared" si="0"/>
        <v>486782.99710000004</v>
      </c>
      <c r="H22" s="27">
        <f>RA!J26</f>
        <v>19.263443302812</v>
      </c>
      <c r="I22" s="20">
        <f>VLOOKUP(B22,RMS!B:D,3,FALSE)</f>
        <v>602927.61881809204</v>
      </c>
      <c r="J22" s="21">
        <f>VLOOKUP(B22,RMS!B:E,4,FALSE)</f>
        <v>486782.36493120203</v>
      </c>
      <c r="K22" s="22">
        <f t="shared" si="1"/>
        <v>-2.1180920302867889E-3</v>
      </c>
      <c r="L22" s="22">
        <f t="shared" si="2"/>
        <v>0.63216879800893366</v>
      </c>
    </row>
    <row r="23" spans="1:12" x14ac:dyDescent="0.15">
      <c r="A23" s="39"/>
      <c r="B23" s="12">
        <v>34</v>
      </c>
      <c r="C23" s="36" t="s">
        <v>25</v>
      </c>
      <c r="D23" s="36"/>
      <c r="E23" s="15">
        <f>VLOOKUP(C23,RA!B26:D58,3,0)</f>
        <v>299969.56630000001</v>
      </c>
      <c r="F23" s="25">
        <f>VLOOKUP(C23,RA!B27:I62,8,0)</f>
        <v>95187.579899999997</v>
      </c>
      <c r="G23" s="16">
        <f t="shared" si="0"/>
        <v>204781.98639999999</v>
      </c>
      <c r="H23" s="27">
        <f>RA!J27</f>
        <v>31.732412415732501</v>
      </c>
      <c r="I23" s="20">
        <f>VLOOKUP(B23,RMS!B:D,3,FALSE)</f>
        <v>299969.52064222097</v>
      </c>
      <c r="J23" s="21">
        <f>VLOOKUP(B23,RMS!B:E,4,FALSE)</f>
        <v>204781.99898288201</v>
      </c>
      <c r="K23" s="22">
        <f t="shared" si="1"/>
        <v>4.5657779031898826E-2</v>
      </c>
      <c r="L23" s="22">
        <f t="shared" si="2"/>
        <v>-1.258288201643154E-2</v>
      </c>
    </row>
    <row r="24" spans="1:12" x14ac:dyDescent="0.15">
      <c r="A24" s="39"/>
      <c r="B24" s="12">
        <v>35</v>
      </c>
      <c r="C24" s="36" t="s">
        <v>26</v>
      </c>
      <c r="D24" s="36"/>
      <c r="E24" s="15">
        <f>VLOOKUP(C24,RA!B28:D59,3,0)</f>
        <v>821436.32440000004</v>
      </c>
      <c r="F24" s="25">
        <f>VLOOKUP(C24,RA!B28:I63,8,0)</f>
        <v>46065.055099999998</v>
      </c>
      <c r="G24" s="16">
        <f t="shared" si="0"/>
        <v>775371.26930000004</v>
      </c>
      <c r="H24" s="27">
        <f>RA!J28</f>
        <v>5.6078668220141399</v>
      </c>
      <c r="I24" s="20">
        <f>VLOOKUP(B24,RMS!B:D,3,FALSE)</f>
        <v>821436.32402566401</v>
      </c>
      <c r="J24" s="21">
        <f>VLOOKUP(B24,RMS!B:E,4,FALSE)</f>
        <v>775371.26208407094</v>
      </c>
      <c r="K24" s="22">
        <f t="shared" si="1"/>
        <v>3.7433602847158909E-4</v>
      </c>
      <c r="L24" s="22">
        <f t="shared" si="2"/>
        <v>7.2159291012212634E-3</v>
      </c>
    </row>
    <row r="25" spans="1:12" x14ac:dyDescent="0.15">
      <c r="A25" s="39"/>
      <c r="B25" s="12">
        <v>36</v>
      </c>
      <c r="C25" s="36" t="s">
        <v>27</v>
      </c>
      <c r="D25" s="36"/>
      <c r="E25" s="15">
        <f>VLOOKUP(C25,RA!B28:D60,3,0)</f>
        <v>566880.14139999996</v>
      </c>
      <c r="F25" s="25">
        <f>VLOOKUP(C25,RA!B29:I64,8,0)</f>
        <v>68974.886100000003</v>
      </c>
      <c r="G25" s="16">
        <f t="shared" si="0"/>
        <v>497905.25529999996</v>
      </c>
      <c r="H25" s="27">
        <f>RA!J29</f>
        <v>12.1674549984509</v>
      </c>
      <c r="I25" s="20">
        <f>VLOOKUP(B25,RMS!B:D,3,FALSE)</f>
        <v>566880.14140707999</v>
      </c>
      <c r="J25" s="21">
        <f>VLOOKUP(B25,RMS!B:E,4,FALSE)</f>
        <v>497905.203295368</v>
      </c>
      <c r="K25" s="22">
        <f t="shared" si="1"/>
        <v>-7.0800306275486946E-6</v>
      </c>
      <c r="L25" s="22">
        <f t="shared" si="2"/>
        <v>5.200463195797056E-2</v>
      </c>
    </row>
    <row r="26" spans="1:12" x14ac:dyDescent="0.15">
      <c r="A26" s="39"/>
      <c r="B26" s="12">
        <v>37</v>
      </c>
      <c r="C26" s="36" t="s">
        <v>28</v>
      </c>
      <c r="D26" s="36"/>
      <c r="E26" s="15">
        <f>VLOOKUP(C26,RA!B30:D61,3,0)</f>
        <v>929304.26650000003</v>
      </c>
      <c r="F26" s="25">
        <f>VLOOKUP(C26,RA!B30:I65,8,0)</f>
        <v>107396.10520000001</v>
      </c>
      <c r="G26" s="16">
        <f t="shared" si="0"/>
        <v>821908.16130000004</v>
      </c>
      <c r="H26" s="27">
        <f>RA!J30</f>
        <v>11.556613810079799</v>
      </c>
      <c r="I26" s="20">
        <f>VLOOKUP(B26,RMS!B:D,3,FALSE)</f>
        <v>929304.25061592902</v>
      </c>
      <c r="J26" s="21">
        <f>VLOOKUP(B26,RMS!B:E,4,FALSE)</f>
        <v>821908.16924097505</v>
      </c>
      <c r="K26" s="22">
        <f t="shared" si="1"/>
        <v>1.5884071006439626E-2</v>
      </c>
      <c r="L26" s="22">
        <f t="shared" si="2"/>
        <v>-7.9409750178456306E-3</v>
      </c>
    </row>
    <row r="27" spans="1:12" x14ac:dyDescent="0.15">
      <c r="A27" s="39"/>
      <c r="B27" s="12">
        <v>38</v>
      </c>
      <c r="C27" s="36" t="s">
        <v>29</v>
      </c>
      <c r="D27" s="36"/>
      <c r="E27" s="15">
        <f>VLOOKUP(C27,RA!B30:D62,3,0)</f>
        <v>789785.37939999998</v>
      </c>
      <c r="F27" s="25">
        <f>VLOOKUP(C27,RA!B31:I66,8,0)</f>
        <v>29152.212599999999</v>
      </c>
      <c r="G27" s="16">
        <f t="shared" si="0"/>
        <v>760633.16680000001</v>
      </c>
      <c r="H27" s="27">
        <f>RA!J31</f>
        <v>3.6911562761704899</v>
      </c>
      <c r="I27" s="20">
        <f>VLOOKUP(B27,RMS!B:D,3,FALSE)</f>
        <v>789785.40843008796</v>
      </c>
      <c r="J27" s="21">
        <f>VLOOKUP(B27,RMS!B:E,4,FALSE)</f>
        <v>760633.08380708005</v>
      </c>
      <c r="K27" s="22">
        <f t="shared" si="1"/>
        <v>-2.9030087986029685E-2</v>
      </c>
      <c r="L27" s="22">
        <f t="shared" si="2"/>
        <v>8.2992919953539968E-2</v>
      </c>
    </row>
    <row r="28" spans="1:12" x14ac:dyDescent="0.15">
      <c r="A28" s="39"/>
      <c r="B28" s="12">
        <v>39</v>
      </c>
      <c r="C28" s="36" t="s">
        <v>30</v>
      </c>
      <c r="D28" s="36"/>
      <c r="E28" s="15">
        <f>VLOOKUP(C28,RA!B32:D63,3,0)</f>
        <v>146518.8941</v>
      </c>
      <c r="F28" s="25">
        <f>VLOOKUP(C28,RA!B32:I67,8,0)</f>
        <v>36517.993799999997</v>
      </c>
      <c r="G28" s="16">
        <f t="shared" si="0"/>
        <v>110000.90030000001</v>
      </c>
      <c r="H28" s="27">
        <f>RA!J32</f>
        <v>24.9237438108673</v>
      </c>
      <c r="I28" s="20">
        <f>VLOOKUP(B28,RMS!B:D,3,FALSE)</f>
        <v>146518.80627898799</v>
      </c>
      <c r="J28" s="21">
        <f>VLOOKUP(B28,RMS!B:E,4,FALSE)</f>
        <v>110000.879832572</v>
      </c>
      <c r="K28" s="22">
        <f t="shared" si="1"/>
        <v>8.7821012013591826E-2</v>
      </c>
      <c r="L28" s="22">
        <f t="shared" si="2"/>
        <v>2.0467428010306321E-2</v>
      </c>
    </row>
    <row r="29" spans="1:12" x14ac:dyDescent="0.15">
      <c r="A29" s="39"/>
      <c r="B29" s="12">
        <v>40</v>
      </c>
      <c r="C29" s="36" t="s">
        <v>31</v>
      </c>
      <c r="D29" s="3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9"/>
      <c r="B31" s="12">
        <v>42</v>
      </c>
      <c r="C31" s="36" t="s">
        <v>32</v>
      </c>
      <c r="D31" s="36"/>
      <c r="E31" s="15">
        <f>VLOOKUP(C31,RA!B34:D66,3,0)</f>
        <v>163517.4362</v>
      </c>
      <c r="F31" s="25">
        <f>VLOOKUP(C31,RA!B35:I70,8,0)</f>
        <v>16762.3145</v>
      </c>
      <c r="G31" s="16">
        <f t="shared" si="0"/>
        <v>146755.12169999999</v>
      </c>
      <c r="H31" s="27">
        <f>RA!J35</f>
        <v>10.251086911305199</v>
      </c>
      <c r="I31" s="20">
        <f>VLOOKUP(B31,RMS!B:D,3,FALSE)</f>
        <v>163517.43599999999</v>
      </c>
      <c r="J31" s="21">
        <f>VLOOKUP(B31,RMS!B:E,4,FALSE)</f>
        <v>146755.1226</v>
      </c>
      <c r="K31" s="22">
        <f t="shared" si="1"/>
        <v>2.0000000949949026E-4</v>
      </c>
      <c r="L31" s="22">
        <f t="shared" si="2"/>
        <v>-9.0000001364387572E-4</v>
      </c>
    </row>
    <row r="32" spans="1:12" x14ac:dyDescent="0.15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9"/>
      <c r="B35" s="12">
        <v>75</v>
      </c>
      <c r="C35" s="36" t="s">
        <v>33</v>
      </c>
      <c r="D35" s="36"/>
      <c r="E35" s="15">
        <f>VLOOKUP(C35,RA!B8:D70,3,0)</f>
        <v>282606.8382</v>
      </c>
      <c r="F35" s="25">
        <f>VLOOKUP(C35,RA!B8:I74,8,0)</f>
        <v>15055.653399999999</v>
      </c>
      <c r="G35" s="16">
        <f t="shared" si="0"/>
        <v>267551.18479999999</v>
      </c>
      <c r="H35" s="27">
        <f>RA!J39</f>
        <v>5.3274200638220801</v>
      </c>
      <c r="I35" s="20">
        <f>VLOOKUP(B35,RMS!B:D,3,FALSE)</f>
        <v>282606.83760683797</v>
      </c>
      <c r="J35" s="21">
        <f>VLOOKUP(B35,RMS!B:E,4,FALSE)</f>
        <v>267551.18376068398</v>
      </c>
      <c r="K35" s="22">
        <f t="shared" si="1"/>
        <v>5.9316202532500029E-4</v>
      </c>
      <c r="L35" s="22">
        <f t="shared" si="2"/>
        <v>1.0393160046078265E-3</v>
      </c>
    </row>
    <row r="36" spans="1:12" x14ac:dyDescent="0.15">
      <c r="A36" s="39"/>
      <c r="B36" s="12">
        <v>76</v>
      </c>
      <c r="C36" s="36" t="s">
        <v>34</v>
      </c>
      <c r="D36" s="36"/>
      <c r="E36" s="15">
        <f>VLOOKUP(C36,RA!B8:D71,3,0)</f>
        <v>404496.52659999998</v>
      </c>
      <c r="F36" s="25">
        <f>VLOOKUP(C36,RA!B8:I75,8,0)</f>
        <v>23753.2726</v>
      </c>
      <c r="G36" s="16">
        <f t="shared" si="0"/>
        <v>380743.25399999996</v>
      </c>
      <c r="H36" s="27">
        <f>RA!J40</f>
        <v>5.8723057030077399</v>
      </c>
      <c r="I36" s="20">
        <f>VLOOKUP(B36,RMS!B:D,3,FALSE)</f>
        <v>404496.521292308</v>
      </c>
      <c r="J36" s="21">
        <f>VLOOKUP(B36,RMS!B:E,4,FALSE)</f>
        <v>380743.250534188</v>
      </c>
      <c r="K36" s="22">
        <f t="shared" si="1"/>
        <v>5.3076919866725802E-3</v>
      </c>
      <c r="L36" s="22">
        <f t="shared" si="2"/>
        <v>3.4658119548112154E-3</v>
      </c>
    </row>
    <row r="37" spans="1:12" x14ac:dyDescent="0.15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4" customFormat="1" x14ac:dyDescent="0.15">
      <c r="A39" s="39"/>
      <c r="B39" s="12">
        <v>9101</v>
      </c>
      <c r="C39" s="36" t="s">
        <v>72</v>
      </c>
      <c r="D39" s="36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39"/>
      <c r="B40" s="12">
        <v>99</v>
      </c>
      <c r="C40" s="36" t="s">
        <v>35</v>
      </c>
      <c r="D40" s="36"/>
      <c r="E40" s="15">
        <f>VLOOKUP(C40,RA!B8:D74,3,0)</f>
        <v>26406.318599999999</v>
      </c>
      <c r="F40" s="25">
        <f>VLOOKUP(C40,RA!B8:I78,8,0)</f>
        <v>2295.7354999999998</v>
      </c>
      <c r="G40" s="16">
        <f t="shared" si="0"/>
        <v>24110.5831</v>
      </c>
      <c r="H40" s="27">
        <f>RA!J43</f>
        <v>0</v>
      </c>
      <c r="I40" s="20">
        <f>VLOOKUP(B40,RMS!B:D,3,FALSE)</f>
        <v>26406.3187353453</v>
      </c>
      <c r="J40" s="21">
        <f>VLOOKUP(B40,RMS!B:E,4,FALSE)</f>
        <v>24110.583072384801</v>
      </c>
      <c r="K40" s="22">
        <f t="shared" si="1"/>
        <v>-1.3534530080505647E-4</v>
      </c>
      <c r="L40" s="22">
        <f t="shared" si="2"/>
        <v>2.7615198632702231E-5</v>
      </c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54" t="s">
        <v>47</v>
      </c>
      <c r="W1" s="42"/>
    </row>
    <row r="2" spans="1:23" ht="12.75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54"/>
      <c r="W2" s="42"/>
    </row>
    <row r="3" spans="1:23" ht="23.25" thickBo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55" t="s">
        <v>48</v>
      </c>
      <c r="W3" s="42"/>
    </row>
    <row r="4" spans="1:23" ht="15" thickTop="1" thickBot="1" x14ac:dyDescent="0.2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53"/>
      <c r="W4" s="42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3" t="s">
        <v>4</v>
      </c>
      <c r="C6" s="44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5" t="s">
        <v>5</v>
      </c>
      <c r="B7" s="46"/>
      <c r="C7" s="47"/>
      <c r="D7" s="63">
        <v>16635483.0054</v>
      </c>
      <c r="E7" s="63">
        <v>19105117</v>
      </c>
      <c r="F7" s="64">
        <v>87.073442185148707</v>
      </c>
      <c r="G7" s="63">
        <v>15322351.503900001</v>
      </c>
      <c r="H7" s="64">
        <v>8.5700390123916197</v>
      </c>
      <c r="I7" s="63">
        <v>1765520.861</v>
      </c>
      <c r="J7" s="64">
        <v>10.6129822646382</v>
      </c>
      <c r="K7" s="63">
        <v>1553913.8474000001</v>
      </c>
      <c r="L7" s="64">
        <v>10.141484138413601</v>
      </c>
      <c r="M7" s="64">
        <v>0.13617679896093299</v>
      </c>
      <c r="N7" s="63">
        <v>257967973.5645</v>
      </c>
      <c r="O7" s="63">
        <v>3940251340.9179001</v>
      </c>
      <c r="P7" s="63">
        <v>989565</v>
      </c>
      <c r="Q7" s="63">
        <v>986802</v>
      </c>
      <c r="R7" s="64">
        <v>0.27999537901219901</v>
      </c>
      <c r="S7" s="63">
        <v>16.810904796956201</v>
      </c>
      <c r="T7" s="63">
        <v>16.806541901516201</v>
      </c>
      <c r="U7" s="65">
        <v>2.595276989982E-2</v>
      </c>
      <c r="V7" s="53"/>
      <c r="W7" s="53"/>
    </row>
    <row r="8" spans="1:23" ht="14.25" thickBot="1" x14ac:dyDescent="0.2">
      <c r="A8" s="48">
        <v>41835</v>
      </c>
      <c r="B8" s="51" t="s">
        <v>6</v>
      </c>
      <c r="C8" s="52"/>
      <c r="D8" s="66">
        <v>648899.28509999998</v>
      </c>
      <c r="E8" s="66">
        <v>698677</v>
      </c>
      <c r="F8" s="67">
        <v>92.875432438737803</v>
      </c>
      <c r="G8" s="66">
        <v>630094.17729999998</v>
      </c>
      <c r="H8" s="67">
        <v>2.9844916010145099</v>
      </c>
      <c r="I8" s="66">
        <v>133100.46049999999</v>
      </c>
      <c r="J8" s="67">
        <v>20.511728638981101</v>
      </c>
      <c r="K8" s="66">
        <v>80655.763800000001</v>
      </c>
      <c r="L8" s="67">
        <v>12.800588658923299</v>
      </c>
      <c r="M8" s="67">
        <v>0.65022875277761605</v>
      </c>
      <c r="N8" s="66">
        <v>10319709.6313</v>
      </c>
      <c r="O8" s="66">
        <v>150904351.6234</v>
      </c>
      <c r="P8" s="66">
        <v>29972</v>
      </c>
      <c r="Q8" s="66">
        <v>29672</v>
      </c>
      <c r="R8" s="67">
        <v>1.0110541925047101</v>
      </c>
      <c r="S8" s="66">
        <v>21.650183007473601</v>
      </c>
      <c r="T8" s="66">
        <v>22.816638632380698</v>
      </c>
      <c r="U8" s="68">
        <v>-5.3877402537632104</v>
      </c>
      <c r="V8" s="53"/>
      <c r="W8" s="53"/>
    </row>
    <row r="9" spans="1:23" ht="12" customHeight="1" thickBot="1" x14ac:dyDescent="0.2">
      <c r="A9" s="49"/>
      <c r="B9" s="51" t="s">
        <v>7</v>
      </c>
      <c r="C9" s="52"/>
      <c r="D9" s="66">
        <v>120232.53079999999</v>
      </c>
      <c r="E9" s="66">
        <v>126477</v>
      </c>
      <c r="F9" s="67">
        <v>95.062763032013706</v>
      </c>
      <c r="G9" s="66">
        <v>107062.2162</v>
      </c>
      <c r="H9" s="67">
        <v>12.301552375300099</v>
      </c>
      <c r="I9" s="66">
        <v>25652.306100000002</v>
      </c>
      <c r="J9" s="67">
        <v>21.3355785903494</v>
      </c>
      <c r="K9" s="66">
        <v>20469.1682</v>
      </c>
      <c r="L9" s="67">
        <v>19.118946839062399</v>
      </c>
      <c r="M9" s="67">
        <v>0.253216830765014</v>
      </c>
      <c r="N9" s="66">
        <v>1882904.6281000001</v>
      </c>
      <c r="O9" s="66">
        <v>25388347.888500001</v>
      </c>
      <c r="P9" s="66">
        <v>6826</v>
      </c>
      <c r="Q9" s="66">
        <v>6576</v>
      </c>
      <c r="R9" s="67">
        <v>3.8017031630170202</v>
      </c>
      <c r="S9" s="66">
        <v>17.613907237034901</v>
      </c>
      <c r="T9" s="66">
        <v>17.110151916058399</v>
      </c>
      <c r="U9" s="68">
        <v>2.85998622677702</v>
      </c>
      <c r="V9" s="53"/>
      <c r="W9" s="53"/>
    </row>
    <row r="10" spans="1:23" ht="14.25" thickBot="1" x14ac:dyDescent="0.2">
      <c r="A10" s="49"/>
      <c r="B10" s="51" t="s">
        <v>8</v>
      </c>
      <c r="C10" s="52"/>
      <c r="D10" s="66">
        <v>169424.90729999999</v>
      </c>
      <c r="E10" s="66">
        <v>187304</v>
      </c>
      <c r="F10" s="67">
        <v>90.454505669927002</v>
      </c>
      <c r="G10" s="66">
        <v>163633.47810000001</v>
      </c>
      <c r="H10" s="67">
        <v>3.5392691442155599</v>
      </c>
      <c r="I10" s="66">
        <v>42949.741800000003</v>
      </c>
      <c r="J10" s="67">
        <v>25.3503115241191</v>
      </c>
      <c r="K10" s="66">
        <v>33478.823400000001</v>
      </c>
      <c r="L10" s="67">
        <v>20.459641748579301</v>
      </c>
      <c r="M10" s="67">
        <v>0.28289280918994297</v>
      </c>
      <c r="N10" s="66">
        <v>2911623.1146999998</v>
      </c>
      <c r="O10" s="66">
        <v>38489613.950900003</v>
      </c>
      <c r="P10" s="66">
        <v>93056</v>
      </c>
      <c r="Q10" s="66">
        <v>93143</v>
      </c>
      <c r="R10" s="67">
        <v>-9.3404764716620001E-2</v>
      </c>
      <c r="S10" s="66">
        <v>1.8206768752149201</v>
      </c>
      <c r="T10" s="66">
        <v>1.84057973009244</v>
      </c>
      <c r="U10" s="68">
        <v>-1.0931568994176799</v>
      </c>
      <c r="V10" s="53"/>
      <c r="W10" s="53"/>
    </row>
    <row r="11" spans="1:23" ht="14.25" thickBot="1" x14ac:dyDescent="0.2">
      <c r="A11" s="49"/>
      <c r="B11" s="51" t="s">
        <v>9</v>
      </c>
      <c r="C11" s="52"/>
      <c r="D11" s="66">
        <v>60225.632700000002</v>
      </c>
      <c r="E11" s="66">
        <v>57342</v>
      </c>
      <c r="F11" s="67">
        <v>105.02883174636401</v>
      </c>
      <c r="G11" s="66">
        <v>56641.881399999998</v>
      </c>
      <c r="H11" s="67">
        <v>6.3270343629510801</v>
      </c>
      <c r="I11" s="66">
        <v>12018.9665</v>
      </c>
      <c r="J11" s="67">
        <v>19.956563279076999</v>
      </c>
      <c r="K11" s="66">
        <v>8266.2065000000002</v>
      </c>
      <c r="L11" s="67">
        <v>14.593806377342499</v>
      </c>
      <c r="M11" s="67">
        <v>0.45398817462399499</v>
      </c>
      <c r="N11" s="66">
        <v>1089001.1617999999</v>
      </c>
      <c r="O11" s="66">
        <v>16189537.3587</v>
      </c>
      <c r="P11" s="66">
        <v>3415</v>
      </c>
      <c r="Q11" s="66">
        <v>3358</v>
      </c>
      <c r="R11" s="67">
        <v>1.6974389517570001</v>
      </c>
      <c r="S11" s="66">
        <v>17.635617188872601</v>
      </c>
      <c r="T11" s="66">
        <v>17.572528767123298</v>
      </c>
      <c r="U11" s="68">
        <v>0.35773299609352199</v>
      </c>
      <c r="V11" s="53"/>
      <c r="W11" s="53"/>
    </row>
    <row r="12" spans="1:23" ht="14.25" thickBot="1" x14ac:dyDescent="0.2">
      <c r="A12" s="49"/>
      <c r="B12" s="51" t="s">
        <v>10</v>
      </c>
      <c r="C12" s="52"/>
      <c r="D12" s="66">
        <v>165207.41140000001</v>
      </c>
      <c r="E12" s="66">
        <v>184855</v>
      </c>
      <c r="F12" s="67">
        <v>89.371351275323903</v>
      </c>
      <c r="G12" s="66">
        <v>158293.0073</v>
      </c>
      <c r="H12" s="67">
        <v>4.3681045789316899</v>
      </c>
      <c r="I12" s="66">
        <v>25429.309700000002</v>
      </c>
      <c r="J12" s="67">
        <v>15.3923540623917</v>
      </c>
      <c r="K12" s="66">
        <v>11831.0767</v>
      </c>
      <c r="L12" s="67">
        <v>7.4741625683928703</v>
      </c>
      <c r="M12" s="67">
        <v>1.1493656363499001</v>
      </c>
      <c r="N12" s="66">
        <v>3188238.2143000001</v>
      </c>
      <c r="O12" s="66">
        <v>48077670.561700001</v>
      </c>
      <c r="P12" s="66">
        <v>2087</v>
      </c>
      <c r="Q12" s="66">
        <v>2205</v>
      </c>
      <c r="R12" s="67">
        <v>-5.3514739229024899</v>
      </c>
      <c r="S12" s="66">
        <v>79.160235457594595</v>
      </c>
      <c r="T12" s="66">
        <v>80.066380544217694</v>
      </c>
      <c r="U12" s="68">
        <v>-1.14469731094785</v>
      </c>
      <c r="V12" s="53"/>
      <c r="W12" s="53"/>
    </row>
    <row r="13" spans="1:23" ht="14.25" thickBot="1" x14ac:dyDescent="0.2">
      <c r="A13" s="49"/>
      <c r="B13" s="51" t="s">
        <v>11</v>
      </c>
      <c r="C13" s="52"/>
      <c r="D13" s="66">
        <v>319397.245</v>
      </c>
      <c r="E13" s="66">
        <v>333481</v>
      </c>
      <c r="F13" s="67">
        <v>95.776744402229795</v>
      </c>
      <c r="G13" s="66">
        <v>300553.3125</v>
      </c>
      <c r="H13" s="67">
        <v>6.2697470685837198</v>
      </c>
      <c r="I13" s="66">
        <v>70770.976599999995</v>
      </c>
      <c r="J13" s="67">
        <v>22.157666575990699</v>
      </c>
      <c r="K13" s="66">
        <v>59951.393400000001</v>
      </c>
      <c r="L13" s="67">
        <v>19.947008037051699</v>
      </c>
      <c r="M13" s="67">
        <v>0.180472589315997</v>
      </c>
      <c r="N13" s="66">
        <v>5351331.2505999999</v>
      </c>
      <c r="O13" s="66">
        <v>75880568.355900005</v>
      </c>
      <c r="P13" s="66">
        <v>13093</v>
      </c>
      <c r="Q13" s="66">
        <v>13563</v>
      </c>
      <c r="R13" s="67">
        <v>-3.4653100346531001</v>
      </c>
      <c r="S13" s="66">
        <v>24.394504315283001</v>
      </c>
      <c r="T13" s="66">
        <v>25.238981456904799</v>
      </c>
      <c r="U13" s="68">
        <v>-3.4617515925207099</v>
      </c>
      <c r="V13" s="53"/>
      <c r="W13" s="53"/>
    </row>
    <row r="14" spans="1:23" ht="14.25" thickBot="1" x14ac:dyDescent="0.2">
      <c r="A14" s="49"/>
      <c r="B14" s="51" t="s">
        <v>12</v>
      </c>
      <c r="C14" s="52"/>
      <c r="D14" s="66">
        <v>186520.9945</v>
      </c>
      <c r="E14" s="66">
        <v>167759</v>
      </c>
      <c r="F14" s="67">
        <v>111.183897436203</v>
      </c>
      <c r="G14" s="66">
        <v>166256.2561</v>
      </c>
      <c r="H14" s="67">
        <v>12.1888576558654</v>
      </c>
      <c r="I14" s="66">
        <v>28363.377100000002</v>
      </c>
      <c r="J14" s="67">
        <v>15.206533278483001</v>
      </c>
      <c r="K14" s="66">
        <v>13133.4463</v>
      </c>
      <c r="L14" s="67">
        <v>7.89952005902291</v>
      </c>
      <c r="M14" s="67">
        <v>1.1596294264362299</v>
      </c>
      <c r="N14" s="66">
        <v>2831349.5095000002</v>
      </c>
      <c r="O14" s="66">
        <v>35602457.7117</v>
      </c>
      <c r="P14" s="66">
        <v>3681</v>
      </c>
      <c r="Q14" s="66">
        <v>3994</v>
      </c>
      <c r="R14" s="67">
        <v>-7.8367551326990501</v>
      </c>
      <c r="S14" s="66">
        <v>50.671283482749303</v>
      </c>
      <c r="T14" s="66">
        <v>45.211013770656002</v>
      </c>
      <c r="U14" s="68">
        <v>10.775866204281501</v>
      </c>
      <c r="V14" s="53"/>
      <c r="W14" s="53"/>
    </row>
    <row r="15" spans="1:23" ht="14.25" thickBot="1" x14ac:dyDescent="0.2">
      <c r="A15" s="49"/>
      <c r="B15" s="51" t="s">
        <v>13</v>
      </c>
      <c r="C15" s="52"/>
      <c r="D15" s="66">
        <v>137250.1458</v>
      </c>
      <c r="E15" s="66">
        <v>150586</v>
      </c>
      <c r="F15" s="67">
        <v>91.144027864476101</v>
      </c>
      <c r="G15" s="66">
        <v>138001.4577</v>
      </c>
      <c r="H15" s="67">
        <v>-0.54442316227796295</v>
      </c>
      <c r="I15" s="66">
        <v>20670.981599999999</v>
      </c>
      <c r="J15" s="67">
        <v>15.060808481851501</v>
      </c>
      <c r="K15" s="66">
        <v>17740.915700000001</v>
      </c>
      <c r="L15" s="67">
        <v>12.8556002202287</v>
      </c>
      <c r="M15" s="67">
        <v>0.16515866201878199</v>
      </c>
      <c r="N15" s="66">
        <v>2275906.2231000001</v>
      </c>
      <c r="O15" s="66">
        <v>28097773.519099999</v>
      </c>
      <c r="P15" s="66">
        <v>6505</v>
      </c>
      <c r="Q15" s="66">
        <v>6607</v>
      </c>
      <c r="R15" s="67">
        <v>-1.5438171636143501</v>
      </c>
      <c r="S15" s="66">
        <v>21.0991769100692</v>
      </c>
      <c r="T15" s="66">
        <v>20.860890812774301</v>
      </c>
      <c r="U15" s="68">
        <v>1.12936205194399</v>
      </c>
      <c r="V15" s="53"/>
      <c r="W15" s="53"/>
    </row>
    <row r="16" spans="1:23" ht="14.25" thickBot="1" x14ac:dyDescent="0.2">
      <c r="A16" s="49"/>
      <c r="B16" s="51" t="s">
        <v>14</v>
      </c>
      <c r="C16" s="52"/>
      <c r="D16" s="66">
        <v>1041962.4593</v>
      </c>
      <c r="E16" s="66">
        <v>1096537</v>
      </c>
      <c r="F16" s="67">
        <v>95.023009647645296</v>
      </c>
      <c r="G16" s="66">
        <v>911798.75100000005</v>
      </c>
      <c r="H16" s="67">
        <v>14.2754865760943</v>
      </c>
      <c r="I16" s="66">
        <v>-70977.991800000003</v>
      </c>
      <c r="J16" s="67">
        <v>-6.8119528843374697</v>
      </c>
      <c r="K16" s="66">
        <v>35041.011400000003</v>
      </c>
      <c r="L16" s="67">
        <v>3.8430642026619801</v>
      </c>
      <c r="M16" s="67">
        <v>-3.0255691535204901</v>
      </c>
      <c r="N16" s="66">
        <v>15172492.7848</v>
      </c>
      <c r="O16" s="66">
        <v>202063631.329</v>
      </c>
      <c r="P16" s="66">
        <v>58474</v>
      </c>
      <c r="Q16" s="66">
        <v>56662</v>
      </c>
      <c r="R16" s="67">
        <v>3.1979104161519198</v>
      </c>
      <c r="S16" s="66">
        <v>17.8192437544892</v>
      </c>
      <c r="T16" s="66">
        <v>18.2901895856129</v>
      </c>
      <c r="U16" s="68">
        <v>-2.6429058248059101</v>
      </c>
      <c r="V16" s="53"/>
      <c r="W16" s="53"/>
    </row>
    <row r="17" spans="1:21" ht="12" thickBot="1" x14ac:dyDescent="0.2">
      <c r="A17" s="49"/>
      <c r="B17" s="51" t="s">
        <v>15</v>
      </c>
      <c r="C17" s="52"/>
      <c r="D17" s="66">
        <v>516260.93800000002</v>
      </c>
      <c r="E17" s="66">
        <v>423216</v>
      </c>
      <c r="F17" s="67">
        <v>121.98521275188099</v>
      </c>
      <c r="G17" s="66">
        <v>401348.5257</v>
      </c>
      <c r="H17" s="67">
        <v>28.631577031354201</v>
      </c>
      <c r="I17" s="66">
        <v>58760.916400000002</v>
      </c>
      <c r="J17" s="67">
        <v>11.382018679863799</v>
      </c>
      <c r="K17" s="66">
        <v>45722.082000000002</v>
      </c>
      <c r="L17" s="67">
        <v>11.3921141033856</v>
      </c>
      <c r="M17" s="67">
        <v>0.285175867538141</v>
      </c>
      <c r="N17" s="66">
        <v>7733868.1880000001</v>
      </c>
      <c r="O17" s="66">
        <v>198245308.92930001</v>
      </c>
      <c r="P17" s="66">
        <v>12002</v>
      </c>
      <c r="Q17" s="66">
        <v>11836</v>
      </c>
      <c r="R17" s="67">
        <v>1.40250084488003</v>
      </c>
      <c r="S17" s="66">
        <v>43.0145757373771</v>
      </c>
      <c r="T17" s="66">
        <v>38.602899915511998</v>
      </c>
      <c r="U17" s="68">
        <v>10.2562346512501</v>
      </c>
    </row>
    <row r="18" spans="1:21" ht="12" thickBot="1" x14ac:dyDescent="0.2">
      <c r="A18" s="49"/>
      <c r="B18" s="51" t="s">
        <v>16</v>
      </c>
      <c r="C18" s="52"/>
      <c r="D18" s="66">
        <v>2015755.6710999999</v>
      </c>
      <c r="E18" s="66">
        <v>1989118</v>
      </c>
      <c r="F18" s="67">
        <v>101.339169978855</v>
      </c>
      <c r="G18" s="66">
        <v>1665397.7116</v>
      </c>
      <c r="H18" s="67">
        <v>21.037494951485201</v>
      </c>
      <c r="I18" s="66">
        <v>275925.24579999998</v>
      </c>
      <c r="J18" s="67">
        <v>13.6884271122714</v>
      </c>
      <c r="K18" s="66">
        <v>169834.9461</v>
      </c>
      <c r="L18" s="67">
        <v>10.197861142539599</v>
      </c>
      <c r="M18" s="67">
        <v>0.62466707904469398</v>
      </c>
      <c r="N18" s="66">
        <v>30231810.346500002</v>
      </c>
      <c r="O18" s="66">
        <v>492736569.11760002</v>
      </c>
      <c r="P18" s="66">
        <v>102516</v>
      </c>
      <c r="Q18" s="66">
        <v>101488</v>
      </c>
      <c r="R18" s="67">
        <v>1.01292763676495</v>
      </c>
      <c r="S18" s="66">
        <v>19.662839665027899</v>
      </c>
      <c r="T18" s="66">
        <v>19.982235431775202</v>
      </c>
      <c r="U18" s="68">
        <v>-1.6243623616346801</v>
      </c>
    </row>
    <row r="19" spans="1:21" ht="12" thickBot="1" x14ac:dyDescent="0.2">
      <c r="A19" s="49"/>
      <c r="B19" s="51" t="s">
        <v>17</v>
      </c>
      <c r="C19" s="52"/>
      <c r="D19" s="66">
        <v>539518.50930000003</v>
      </c>
      <c r="E19" s="66">
        <v>502111</v>
      </c>
      <c r="F19" s="67">
        <v>107.45004775836399</v>
      </c>
      <c r="G19" s="66">
        <v>443526.28039999999</v>
      </c>
      <c r="H19" s="67">
        <v>21.642963031058301</v>
      </c>
      <c r="I19" s="66">
        <v>39930.049500000001</v>
      </c>
      <c r="J19" s="67">
        <v>7.4010527556890304</v>
      </c>
      <c r="K19" s="66">
        <v>41791.196000000004</v>
      </c>
      <c r="L19" s="67">
        <v>9.4224847200283293</v>
      </c>
      <c r="M19" s="67">
        <v>-4.4534415813321002E-2</v>
      </c>
      <c r="N19" s="66">
        <v>7966520.4822000004</v>
      </c>
      <c r="O19" s="66">
        <v>156703922.95500001</v>
      </c>
      <c r="P19" s="66">
        <v>12617</v>
      </c>
      <c r="Q19" s="66">
        <v>12476</v>
      </c>
      <c r="R19" s="67">
        <v>1.13016992625841</v>
      </c>
      <c r="S19" s="66">
        <v>42.761235578980703</v>
      </c>
      <c r="T19" s="66">
        <v>41.532137656300101</v>
      </c>
      <c r="U19" s="68">
        <v>2.8743274277247299</v>
      </c>
    </row>
    <row r="20" spans="1:21" ht="12" thickBot="1" x14ac:dyDescent="0.2">
      <c r="A20" s="49"/>
      <c r="B20" s="51" t="s">
        <v>18</v>
      </c>
      <c r="C20" s="52"/>
      <c r="D20" s="66">
        <v>911467.72809999995</v>
      </c>
      <c r="E20" s="66">
        <v>875313</v>
      </c>
      <c r="F20" s="67">
        <v>104.13049138993701</v>
      </c>
      <c r="G20" s="66">
        <v>701336.61430000002</v>
      </c>
      <c r="H20" s="67">
        <v>29.9615205474094</v>
      </c>
      <c r="I20" s="66">
        <v>74779.047699999996</v>
      </c>
      <c r="J20" s="67">
        <v>8.2042452403532309</v>
      </c>
      <c r="K20" s="66">
        <v>42268.634899999997</v>
      </c>
      <c r="L20" s="67">
        <v>6.0268684164148603</v>
      </c>
      <c r="M20" s="67">
        <v>0.76913798794103005</v>
      </c>
      <c r="N20" s="66">
        <v>14053369.217499999</v>
      </c>
      <c r="O20" s="66">
        <v>226799122.96020001</v>
      </c>
      <c r="P20" s="66">
        <v>41950</v>
      </c>
      <c r="Q20" s="66">
        <v>41538</v>
      </c>
      <c r="R20" s="67">
        <v>0.99186287255044203</v>
      </c>
      <c r="S20" s="66">
        <v>21.727478619785501</v>
      </c>
      <c r="T20" s="66">
        <v>21.6473917906495</v>
      </c>
      <c r="U20" s="68">
        <v>0.36859697591879997</v>
      </c>
    </row>
    <row r="21" spans="1:21" ht="12" thickBot="1" x14ac:dyDescent="0.2">
      <c r="A21" s="49"/>
      <c r="B21" s="51" t="s">
        <v>19</v>
      </c>
      <c r="C21" s="52"/>
      <c r="D21" s="66">
        <v>359472.81390000001</v>
      </c>
      <c r="E21" s="66">
        <v>396393</v>
      </c>
      <c r="F21" s="67">
        <v>90.685964156783797</v>
      </c>
      <c r="G21" s="66">
        <v>357245.59080000001</v>
      </c>
      <c r="H21" s="67">
        <v>0.62344313193969403</v>
      </c>
      <c r="I21" s="66">
        <v>48893.461300000003</v>
      </c>
      <c r="J21" s="67">
        <v>13.601435048604699</v>
      </c>
      <c r="K21" s="66">
        <v>26073.3724</v>
      </c>
      <c r="L21" s="67">
        <v>7.2984448433953899</v>
      </c>
      <c r="M21" s="67">
        <v>0.87522582617659395</v>
      </c>
      <c r="N21" s="66">
        <v>5375248.7149</v>
      </c>
      <c r="O21" s="66">
        <v>90747735.994100004</v>
      </c>
      <c r="P21" s="66">
        <v>33508</v>
      </c>
      <c r="Q21" s="66">
        <v>33241</v>
      </c>
      <c r="R21" s="67">
        <v>0.80322493306459497</v>
      </c>
      <c r="S21" s="66">
        <v>10.72796985496</v>
      </c>
      <c r="T21" s="66">
        <v>10.8230626064198</v>
      </c>
      <c r="U21" s="68">
        <v>-0.88640024855966904</v>
      </c>
    </row>
    <row r="22" spans="1:21" ht="12" thickBot="1" x14ac:dyDescent="0.2">
      <c r="A22" s="49"/>
      <c r="B22" s="51" t="s">
        <v>20</v>
      </c>
      <c r="C22" s="52"/>
      <c r="D22" s="66">
        <v>1241830.0589000001</v>
      </c>
      <c r="E22" s="66">
        <v>1341993</v>
      </c>
      <c r="F22" s="67">
        <v>92.536254578078996</v>
      </c>
      <c r="G22" s="66">
        <v>1164241.7111</v>
      </c>
      <c r="H22" s="67">
        <v>6.6642817432381003</v>
      </c>
      <c r="I22" s="66">
        <v>110392.3792</v>
      </c>
      <c r="J22" s="67">
        <v>8.8894916344499197</v>
      </c>
      <c r="K22" s="66">
        <v>123683.9323</v>
      </c>
      <c r="L22" s="67">
        <v>10.623561337889299</v>
      </c>
      <c r="M22" s="67">
        <v>-0.107463862547326</v>
      </c>
      <c r="N22" s="66">
        <v>19597402.043099999</v>
      </c>
      <c r="O22" s="66">
        <v>274370541.07740003</v>
      </c>
      <c r="P22" s="66">
        <v>77056</v>
      </c>
      <c r="Q22" s="66">
        <v>74038</v>
      </c>
      <c r="R22" s="67">
        <v>4.0762851508684603</v>
      </c>
      <c r="S22" s="66">
        <v>16.115942417203101</v>
      </c>
      <c r="T22" s="66">
        <v>16.656868088008899</v>
      </c>
      <c r="U22" s="68">
        <v>-3.35646316425388</v>
      </c>
    </row>
    <row r="23" spans="1:21" ht="12" thickBot="1" x14ac:dyDescent="0.2">
      <c r="A23" s="49"/>
      <c r="B23" s="51" t="s">
        <v>21</v>
      </c>
      <c r="C23" s="52"/>
      <c r="D23" s="66">
        <v>2641304.6167000001</v>
      </c>
      <c r="E23" s="66">
        <v>2923237</v>
      </c>
      <c r="F23" s="67">
        <v>90.355472946600003</v>
      </c>
      <c r="G23" s="66">
        <v>2487841.6115999999</v>
      </c>
      <c r="H23" s="67">
        <v>6.1685199083595998</v>
      </c>
      <c r="I23" s="66">
        <v>242516.43400000001</v>
      </c>
      <c r="J23" s="67">
        <v>9.1816912167819495</v>
      </c>
      <c r="K23" s="66">
        <v>199214.36350000001</v>
      </c>
      <c r="L23" s="67">
        <v>8.0075179453196696</v>
      </c>
      <c r="M23" s="67">
        <v>0.21736419874162299</v>
      </c>
      <c r="N23" s="66">
        <v>42872631.407399997</v>
      </c>
      <c r="O23" s="66">
        <v>567563614.25440001</v>
      </c>
      <c r="P23" s="66">
        <v>89755</v>
      </c>
      <c r="Q23" s="66">
        <v>88271</v>
      </c>
      <c r="R23" s="67">
        <v>1.68118634659176</v>
      </c>
      <c r="S23" s="66">
        <v>29.427938462481201</v>
      </c>
      <c r="T23" s="66">
        <v>30.939464603323898</v>
      </c>
      <c r="U23" s="68">
        <v>-5.1363643524324898</v>
      </c>
    </row>
    <row r="24" spans="1:21" ht="12" thickBot="1" x14ac:dyDescent="0.2">
      <c r="A24" s="49"/>
      <c r="B24" s="51" t="s">
        <v>22</v>
      </c>
      <c r="C24" s="52"/>
      <c r="D24" s="66">
        <v>296876.50099999999</v>
      </c>
      <c r="E24" s="66">
        <v>352777</v>
      </c>
      <c r="F24" s="67">
        <v>84.154154324119801</v>
      </c>
      <c r="G24" s="66">
        <v>297653.67009999999</v>
      </c>
      <c r="H24" s="67">
        <v>-0.26109844361700302</v>
      </c>
      <c r="I24" s="66">
        <v>51069.352099999996</v>
      </c>
      <c r="J24" s="67">
        <v>17.202221101359601</v>
      </c>
      <c r="K24" s="66">
        <v>47595.4928</v>
      </c>
      <c r="L24" s="67">
        <v>15.990225413316701</v>
      </c>
      <c r="M24" s="67">
        <v>7.2987148480580993E-2</v>
      </c>
      <c r="N24" s="66">
        <v>4420092.0882000001</v>
      </c>
      <c r="O24" s="66">
        <v>62350490.312299997</v>
      </c>
      <c r="P24" s="66">
        <v>30520</v>
      </c>
      <c r="Q24" s="66">
        <v>29612</v>
      </c>
      <c r="R24" s="67">
        <v>3.0663244630555302</v>
      </c>
      <c r="S24" s="66">
        <v>9.7272772280471802</v>
      </c>
      <c r="T24" s="66">
        <v>9.5129776610833492</v>
      </c>
      <c r="U24" s="68">
        <v>2.2030786410192502</v>
      </c>
    </row>
    <row r="25" spans="1:21" ht="12" thickBot="1" x14ac:dyDescent="0.2">
      <c r="A25" s="49"/>
      <c r="B25" s="51" t="s">
        <v>23</v>
      </c>
      <c r="C25" s="52"/>
      <c r="D25" s="66">
        <v>230026.2481</v>
      </c>
      <c r="E25" s="66">
        <v>229149</v>
      </c>
      <c r="F25" s="67">
        <v>100.38282868352</v>
      </c>
      <c r="G25" s="66">
        <v>185729.86610000001</v>
      </c>
      <c r="H25" s="67">
        <v>23.849897127557401</v>
      </c>
      <c r="I25" s="66">
        <v>17970.418600000001</v>
      </c>
      <c r="J25" s="67">
        <v>7.8123339177308404</v>
      </c>
      <c r="K25" s="66">
        <v>22081.260200000001</v>
      </c>
      <c r="L25" s="67">
        <v>11.888911925511801</v>
      </c>
      <c r="M25" s="67">
        <v>-0.18616879484079399</v>
      </c>
      <c r="N25" s="66">
        <v>3609231.1667999998</v>
      </c>
      <c r="O25" s="66">
        <v>60635116.500600003</v>
      </c>
      <c r="P25" s="66">
        <v>18808</v>
      </c>
      <c r="Q25" s="66">
        <v>18688</v>
      </c>
      <c r="R25" s="67">
        <v>0.64212328767123705</v>
      </c>
      <c r="S25" s="66">
        <v>12.2302343736708</v>
      </c>
      <c r="T25" s="66">
        <v>11.8828430008562</v>
      </c>
      <c r="U25" s="68">
        <v>2.8404310350951101</v>
      </c>
    </row>
    <row r="26" spans="1:21" ht="12" thickBot="1" x14ac:dyDescent="0.2">
      <c r="A26" s="49"/>
      <c r="B26" s="51" t="s">
        <v>24</v>
      </c>
      <c r="C26" s="52"/>
      <c r="D26" s="66">
        <v>602927.61670000001</v>
      </c>
      <c r="E26" s="66">
        <v>582870</v>
      </c>
      <c r="F26" s="67">
        <v>103.441181858734</v>
      </c>
      <c r="G26" s="66">
        <v>569675.78839999996</v>
      </c>
      <c r="H26" s="67">
        <v>5.8369741135377202</v>
      </c>
      <c r="I26" s="66">
        <v>116144.61960000001</v>
      </c>
      <c r="J26" s="67">
        <v>19.263443302812</v>
      </c>
      <c r="K26" s="66">
        <v>113458.3285</v>
      </c>
      <c r="L26" s="67">
        <v>19.916298148928</v>
      </c>
      <c r="M26" s="67">
        <v>2.3676455801127001E-2</v>
      </c>
      <c r="N26" s="66">
        <v>9226084.7290000003</v>
      </c>
      <c r="O26" s="66">
        <v>129196334.4408</v>
      </c>
      <c r="P26" s="66">
        <v>43750</v>
      </c>
      <c r="Q26" s="66">
        <v>44696</v>
      </c>
      <c r="R26" s="67">
        <v>-2.1165204940039399</v>
      </c>
      <c r="S26" s="66">
        <v>13.7812026674286</v>
      </c>
      <c r="T26" s="66">
        <v>15.7433410372293</v>
      </c>
      <c r="U26" s="68">
        <v>-14.2377876383617</v>
      </c>
    </row>
    <row r="27" spans="1:21" ht="12" thickBot="1" x14ac:dyDescent="0.2">
      <c r="A27" s="49"/>
      <c r="B27" s="51" t="s">
        <v>25</v>
      </c>
      <c r="C27" s="52"/>
      <c r="D27" s="66">
        <v>299969.56630000001</v>
      </c>
      <c r="E27" s="66">
        <v>276029</v>
      </c>
      <c r="F27" s="67">
        <v>108.67320690941899</v>
      </c>
      <c r="G27" s="66">
        <v>240940.1918</v>
      </c>
      <c r="H27" s="67">
        <v>24.499596376597601</v>
      </c>
      <c r="I27" s="66">
        <v>95187.579899999997</v>
      </c>
      <c r="J27" s="67">
        <v>31.732412415732501</v>
      </c>
      <c r="K27" s="66">
        <v>67090.607000000004</v>
      </c>
      <c r="L27" s="67">
        <v>27.8453364292541</v>
      </c>
      <c r="M27" s="67">
        <v>0.418791454666672</v>
      </c>
      <c r="N27" s="66">
        <v>4040908.8972999998</v>
      </c>
      <c r="O27" s="66">
        <v>54597624.9111</v>
      </c>
      <c r="P27" s="66">
        <v>40275</v>
      </c>
      <c r="Q27" s="66">
        <v>39812</v>
      </c>
      <c r="R27" s="67">
        <v>1.1629659399176</v>
      </c>
      <c r="S27" s="66">
        <v>7.4480339242706401</v>
      </c>
      <c r="T27" s="66">
        <v>7.5657361222746902</v>
      </c>
      <c r="U27" s="68">
        <v>-1.5803123240416601</v>
      </c>
    </row>
    <row r="28" spans="1:21" ht="12" thickBot="1" x14ac:dyDescent="0.2">
      <c r="A28" s="49"/>
      <c r="B28" s="51" t="s">
        <v>26</v>
      </c>
      <c r="C28" s="52"/>
      <c r="D28" s="66">
        <v>821436.32440000004</v>
      </c>
      <c r="E28" s="66">
        <v>919499</v>
      </c>
      <c r="F28" s="67">
        <v>89.335205845792103</v>
      </c>
      <c r="G28" s="66">
        <v>737953.00820000004</v>
      </c>
      <c r="H28" s="67">
        <v>11.312822804751599</v>
      </c>
      <c r="I28" s="66">
        <v>46065.055099999998</v>
      </c>
      <c r="J28" s="67">
        <v>5.6078668220141399</v>
      </c>
      <c r="K28" s="66">
        <v>42282.436900000001</v>
      </c>
      <c r="L28" s="67">
        <v>5.7296923286666299</v>
      </c>
      <c r="M28" s="67">
        <v>8.9460742505122995E-2</v>
      </c>
      <c r="N28" s="66">
        <v>12130242.108200001</v>
      </c>
      <c r="O28" s="66">
        <v>183830371.3037</v>
      </c>
      <c r="P28" s="66">
        <v>47273</v>
      </c>
      <c r="Q28" s="66">
        <v>47294</v>
      </c>
      <c r="R28" s="67">
        <v>-4.4403095530087998E-2</v>
      </c>
      <c r="S28" s="66">
        <v>17.376437382861301</v>
      </c>
      <c r="T28" s="66">
        <v>16.823644261428498</v>
      </c>
      <c r="U28" s="68">
        <v>3.1812799669624501</v>
      </c>
    </row>
    <row r="29" spans="1:21" ht="12" thickBot="1" x14ac:dyDescent="0.2">
      <c r="A29" s="49"/>
      <c r="B29" s="51" t="s">
        <v>27</v>
      </c>
      <c r="C29" s="52"/>
      <c r="D29" s="66">
        <v>566880.14139999996</v>
      </c>
      <c r="E29" s="66">
        <v>596552</v>
      </c>
      <c r="F29" s="67">
        <v>95.026106927811796</v>
      </c>
      <c r="G29" s="66">
        <v>557412.23030000005</v>
      </c>
      <c r="H29" s="67">
        <v>1.6985474277993999</v>
      </c>
      <c r="I29" s="66">
        <v>68974.886100000003</v>
      </c>
      <c r="J29" s="67">
        <v>12.1674549984509</v>
      </c>
      <c r="K29" s="66">
        <v>82339.877299999993</v>
      </c>
      <c r="L29" s="67">
        <v>14.7718103091646</v>
      </c>
      <c r="M29" s="67">
        <v>-0.16231492732622799</v>
      </c>
      <c r="N29" s="66">
        <v>7319330.0522999996</v>
      </c>
      <c r="O29" s="66">
        <v>131419152.91689999</v>
      </c>
      <c r="P29" s="66">
        <v>86811</v>
      </c>
      <c r="Q29" s="66">
        <v>86921</v>
      </c>
      <c r="R29" s="67">
        <v>-0.12655169636797101</v>
      </c>
      <c r="S29" s="66">
        <v>6.5300496642130597</v>
      </c>
      <c r="T29" s="66">
        <v>5.4976125102104199</v>
      </c>
      <c r="U29" s="68">
        <v>15.810555923651799</v>
      </c>
    </row>
    <row r="30" spans="1:21" ht="12" thickBot="1" x14ac:dyDescent="0.2">
      <c r="A30" s="49"/>
      <c r="B30" s="51" t="s">
        <v>28</v>
      </c>
      <c r="C30" s="52"/>
      <c r="D30" s="66">
        <v>929304.26650000003</v>
      </c>
      <c r="E30" s="66">
        <v>1224155</v>
      </c>
      <c r="F30" s="67">
        <v>75.913937900020798</v>
      </c>
      <c r="G30" s="66">
        <v>1015546.7063</v>
      </c>
      <c r="H30" s="67">
        <v>-8.4922179615167206</v>
      </c>
      <c r="I30" s="66">
        <v>107396.10520000001</v>
      </c>
      <c r="J30" s="67">
        <v>11.556613810079799</v>
      </c>
      <c r="K30" s="66">
        <v>152640.9363</v>
      </c>
      <c r="L30" s="67">
        <v>15.0304201030916</v>
      </c>
      <c r="M30" s="67">
        <v>-0.29641347987459898</v>
      </c>
      <c r="N30" s="66">
        <v>16869559.819499999</v>
      </c>
      <c r="O30" s="66">
        <v>241532950.36880001</v>
      </c>
      <c r="P30" s="66">
        <v>60883</v>
      </c>
      <c r="Q30" s="66">
        <v>66740</v>
      </c>
      <c r="R30" s="67">
        <v>-8.7758465687743499</v>
      </c>
      <c r="S30" s="66">
        <v>15.263772588407299</v>
      </c>
      <c r="T30" s="66">
        <v>15.557665543901701</v>
      </c>
      <c r="U30" s="68">
        <v>-1.9254280276531699</v>
      </c>
    </row>
    <row r="31" spans="1:21" ht="12" thickBot="1" x14ac:dyDescent="0.2">
      <c r="A31" s="49"/>
      <c r="B31" s="51" t="s">
        <v>29</v>
      </c>
      <c r="C31" s="52"/>
      <c r="D31" s="66">
        <v>789785.37939999998</v>
      </c>
      <c r="E31" s="66">
        <v>892859</v>
      </c>
      <c r="F31" s="67">
        <v>88.455778504780696</v>
      </c>
      <c r="G31" s="66">
        <v>757461.28170000005</v>
      </c>
      <c r="H31" s="67">
        <v>4.2674257392343096</v>
      </c>
      <c r="I31" s="66">
        <v>29152.212599999999</v>
      </c>
      <c r="J31" s="67">
        <v>3.6911562761704899</v>
      </c>
      <c r="K31" s="66">
        <v>18002.035899999999</v>
      </c>
      <c r="L31" s="67">
        <v>2.37662786665443</v>
      </c>
      <c r="M31" s="67">
        <v>0.61938420531646599</v>
      </c>
      <c r="N31" s="66">
        <v>10667149.0583</v>
      </c>
      <c r="O31" s="66">
        <v>208124081.5853</v>
      </c>
      <c r="P31" s="66">
        <v>29190</v>
      </c>
      <c r="Q31" s="66">
        <v>29154</v>
      </c>
      <c r="R31" s="67">
        <v>0.123482197983127</v>
      </c>
      <c r="S31" s="66">
        <v>27.056710496745499</v>
      </c>
      <c r="T31" s="66">
        <v>24.963200720312798</v>
      </c>
      <c r="U31" s="68">
        <v>7.7374881794461299</v>
      </c>
    </row>
    <row r="32" spans="1:21" ht="12" thickBot="1" x14ac:dyDescent="0.2">
      <c r="A32" s="49"/>
      <c r="B32" s="51" t="s">
        <v>30</v>
      </c>
      <c r="C32" s="52"/>
      <c r="D32" s="66">
        <v>146518.8941</v>
      </c>
      <c r="E32" s="66">
        <v>154606</v>
      </c>
      <c r="F32" s="67">
        <v>94.769216007140699</v>
      </c>
      <c r="G32" s="66">
        <v>130333.2381</v>
      </c>
      <c r="H32" s="67">
        <v>12.418670966788399</v>
      </c>
      <c r="I32" s="66">
        <v>36517.993799999997</v>
      </c>
      <c r="J32" s="67">
        <v>24.9237438108673</v>
      </c>
      <c r="K32" s="66">
        <v>32374.102500000001</v>
      </c>
      <c r="L32" s="67">
        <v>24.839482983734801</v>
      </c>
      <c r="M32" s="67">
        <v>0.12800019089332301</v>
      </c>
      <c r="N32" s="66">
        <v>2060219.531</v>
      </c>
      <c r="O32" s="66">
        <v>31989329.5779</v>
      </c>
      <c r="P32" s="66">
        <v>30467</v>
      </c>
      <c r="Q32" s="66">
        <v>29906</v>
      </c>
      <c r="R32" s="67">
        <v>1.8758777502842201</v>
      </c>
      <c r="S32" s="66">
        <v>4.8091014573144699</v>
      </c>
      <c r="T32" s="66">
        <v>4.7787000869390797</v>
      </c>
      <c r="U32" s="68">
        <v>0.632163214796712</v>
      </c>
    </row>
    <row r="33" spans="1:21" ht="12" thickBot="1" x14ac:dyDescent="0.2">
      <c r="A33" s="49"/>
      <c r="B33" s="51" t="s">
        <v>31</v>
      </c>
      <c r="C33" s="52"/>
      <c r="D33" s="69"/>
      <c r="E33" s="69"/>
      <c r="F33" s="69"/>
      <c r="G33" s="66">
        <v>82.514399999999995</v>
      </c>
      <c r="H33" s="69"/>
      <c r="I33" s="69"/>
      <c r="J33" s="69"/>
      <c r="K33" s="66">
        <v>18.227</v>
      </c>
      <c r="L33" s="67">
        <v>22.089477715404801</v>
      </c>
      <c r="M33" s="69"/>
      <c r="N33" s="66">
        <v>18.8889</v>
      </c>
      <c r="O33" s="66">
        <v>4853.0364</v>
      </c>
      <c r="P33" s="69"/>
      <c r="Q33" s="69"/>
      <c r="R33" s="69"/>
      <c r="S33" s="69"/>
      <c r="T33" s="69"/>
      <c r="U33" s="70"/>
    </row>
    <row r="34" spans="1:21" ht="12" thickBot="1" x14ac:dyDescent="0.2">
      <c r="A34" s="49"/>
      <c r="B34" s="51" t="s">
        <v>36</v>
      </c>
      <c r="C34" s="52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6">
        <v>1</v>
      </c>
      <c r="O34" s="66">
        <v>10</v>
      </c>
      <c r="P34" s="69"/>
      <c r="Q34" s="69"/>
      <c r="R34" s="69"/>
      <c r="S34" s="69"/>
      <c r="T34" s="69"/>
      <c r="U34" s="70"/>
    </row>
    <row r="35" spans="1:21" ht="12" thickBot="1" x14ac:dyDescent="0.2">
      <c r="A35" s="49"/>
      <c r="B35" s="51" t="s">
        <v>32</v>
      </c>
      <c r="C35" s="52"/>
      <c r="D35" s="66">
        <v>163517.4362</v>
      </c>
      <c r="E35" s="66">
        <v>113174</v>
      </c>
      <c r="F35" s="67">
        <v>144.48321717002099</v>
      </c>
      <c r="G35" s="66">
        <v>107988.66190000001</v>
      </c>
      <c r="H35" s="67">
        <v>51.420930052287297</v>
      </c>
      <c r="I35" s="66">
        <v>16762.3145</v>
      </c>
      <c r="J35" s="67">
        <v>10.251086911305199</v>
      </c>
      <c r="K35" s="66">
        <v>15304.766299999999</v>
      </c>
      <c r="L35" s="67">
        <v>14.172567777691899</v>
      </c>
      <c r="M35" s="67">
        <v>9.5234920379018997E-2</v>
      </c>
      <c r="N35" s="66">
        <v>2352917.9423000002</v>
      </c>
      <c r="O35" s="66">
        <v>33558686.924999997</v>
      </c>
      <c r="P35" s="66">
        <v>12611</v>
      </c>
      <c r="Q35" s="66">
        <v>12862</v>
      </c>
      <c r="R35" s="67">
        <v>-1.95148499455761</v>
      </c>
      <c r="S35" s="66">
        <v>12.966254555546699</v>
      </c>
      <c r="T35" s="66">
        <v>12.5365136059711</v>
      </c>
      <c r="U35" s="68">
        <v>3.3143028908978902</v>
      </c>
    </row>
    <row r="36" spans="1:21" ht="12" customHeight="1" thickBot="1" x14ac:dyDescent="0.2">
      <c r="A36" s="49"/>
      <c r="B36" s="51" t="s">
        <v>37</v>
      </c>
      <c r="C36" s="52"/>
      <c r="D36" s="69"/>
      <c r="E36" s="66">
        <v>427256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</row>
    <row r="37" spans="1:21" ht="12" thickBot="1" x14ac:dyDescent="0.2">
      <c r="A37" s="49"/>
      <c r="B37" s="51" t="s">
        <v>38</v>
      </c>
      <c r="C37" s="52"/>
      <c r="D37" s="69"/>
      <c r="E37" s="66">
        <v>621306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</row>
    <row r="38" spans="1:21" ht="12" thickBot="1" x14ac:dyDescent="0.2">
      <c r="A38" s="49"/>
      <c r="B38" s="51" t="s">
        <v>39</v>
      </c>
      <c r="C38" s="52"/>
      <c r="D38" s="69"/>
      <c r="E38" s="66">
        <v>357382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</row>
    <row r="39" spans="1:21" ht="12" customHeight="1" thickBot="1" x14ac:dyDescent="0.2">
      <c r="A39" s="49"/>
      <c r="B39" s="51" t="s">
        <v>33</v>
      </c>
      <c r="C39" s="52"/>
      <c r="D39" s="66">
        <v>282606.8382</v>
      </c>
      <c r="E39" s="66">
        <v>320772</v>
      </c>
      <c r="F39" s="67">
        <v>88.102090643821796</v>
      </c>
      <c r="G39" s="66">
        <v>359483.76789999998</v>
      </c>
      <c r="H39" s="67">
        <v>-21.385368844076801</v>
      </c>
      <c r="I39" s="66">
        <v>15055.653399999999</v>
      </c>
      <c r="J39" s="67">
        <v>5.3274200638220801</v>
      </c>
      <c r="K39" s="66">
        <v>-917.16869999999994</v>
      </c>
      <c r="L39" s="67">
        <v>-0.25513494124027702</v>
      </c>
      <c r="M39" s="67">
        <v>-17.4153589192479</v>
      </c>
      <c r="N39" s="66">
        <v>3722158.0504999999</v>
      </c>
      <c r="O39" s="66">
        <v>56460384.766500004</v>
      </c>
      <c r="P39" s="66">
        <v>395</v>
      </c>
      <c r="Q39" s="66">
        <v>332</v>
      </c>
      <c r="R39" s="67">
        <v>18.975903614457799</v>
      </c>
      <c r="S39" s="66">
        <v>715.46034987341795</v>
      </c>
      <c r="T39" s="66">
        <v>530.16684608433695</v>
      </c>
      <c r="U39" s="68">
        <v>25.898500709628902</v>
      </c>
    </row>
    <row r="40" spans="1:21" ht="12" thickBot="1" x14ac:dyDescent="0.2">
      <c r="A40" s="49"/>
      <c r="B40" s="51" t="s">
        <v>34</v>
      </c>
      <c r="C40" s="52"/>
      <c r="D40" s="66">
        <v>404496.52659999998</v>
      </c>
      <c r="E40" s="66">
        <v>417445</v>
      </c>
      <c r="F40" s="67">
        <v>96.898160619961899</v>
      </c>
      <c r="G40" s="66">
        <v>469133.94339999999</v>
      </c>
      <c r="H40" s="67">
        <v>-13.7780302852416</v>
      </c>
      <c r="I40" s="66">
        <v>23753.2726</v>
      </c>
      <c r="J40" s="67">
        <v>5.8723057030077399</v>
      </c>
      <c r="K40" s="66">
        <v>26995.356500000002</v>
      </c>
      <c r="L40" s="67">
        <v>5.7542961620627899</v>
      </c>
      <c r="M40" s="67">
        <v>-0.120097836085254</v>
      </c>
      <c r="N40" s="66">
        <v>8414991.5482000001</v>
      </c>
      <c r="O40" s="66">
        <v>111508463.0387</v>
      </c>
      <c r="P40" s="66">
        <v>2043</v>
      </c>
      <c r="Q40" s="66">
        <v>2085</v>
      </c>
      <c r="R40" s="67">
        <v>-2.0143884892086299</v>
      </c>
      <c r="S40" s="66">
        <v>197.99144718551199</v>
      </c>
      <c r="T40" s="66">
        <v>204.80715323741001</v>
      </c>
      <c r="U40" s="68">
        <v>-3.4424244828679198</v>
      </c>
    </row>
    <row r="41" spans="1:21" ht="12" thickBot="1" x14ac:dyDescent="0.2">
      <c r="A41" s="49"/>
      <c r="B41" s="51" t="s">
        <v>40</v>
      </c>
      <c r="C41" s="52"/>
      <c r="D41" s="69"/>
      <c r="E41" s="66">
        <v>101874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</row>
    <row r="42" spans="1:21" ht="12" thickBot="1" x14ac:dyDescent="0.2">
      <c r="A42" s="49"/>
      <c r="B42" s="51" t="s">
        <v>41</v>
      </c>
      <c r="C42" s="52"/>
      <c r="D42" s="69"/>
      <c r="E42" s="66">
        <v>63013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</row>
    <row r="43" spans="1:21" ht="12" thickBot="1" x14ac:dyDescent="0.2">
      <c r="A43" s="49"/>
      <c r="B43" s="51" t="s">
        <v>71</v>
      </c>
      <c r="C43" s="52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6">
        <v>170.9402</v>
      </c>
      <c r="P43" s="69"/>
      <c r="Q43" s="69"/>
      <c r="R43" s="69"/>
      <c r="S43" s="69"/>
      <c r="T43" s="69"/>
      <c r="U43" s="70"/>
    </row>
    <row r="44" spans="1:21" ht="12" thickBot="1" x14ac:dyDescent="0.2">
      <c r="A44" s="50"/>
      <c r="B44" s="51" t="s">
        <v>35</v>
      </c>
      <c r="C44" s="52"/>
      <c r="D44" s="71">
        <v>26406.318599999999</v>
      </c>
      <c r="E44" s="71">
        <v>0</v>
      </c>
      <c r="F44" s="72"/>
      <c r="G44" s="71">
        <v>39684.052199999998</v>
      </c>
      <c r="H44" s="73">
        <v>-33.458613382229203</v>
      </c>
      <c r="I44" s="71">
        <v>2295.7354999999998</v>
      </c>
      <c r="J44" s="73">
        <v>8.6938870002121398</v>
      </c>
      <c r="K44" s="71">
        <v>5491.2563</v>
      </c>
      <c r="L44" s="73">
        <v>13.837438455944801</v>
      </c>
      <c r="M44" s="73">
        <v>-0.58192891124021995</v>
      </c>
      <c r="N44" s="71">
        <v>281661.76620000001</v>
      </c>
      <c r="O44" s="71">
        <v>7182552.7067999998</v>
      </c>
      <c r="P44" s="71">
        <v>26</v>
      </c>
      <c r="Q44" s="71">
        <v>32</v>
      </c>
      <c r="R44" s="73">
        <v>-18.75</v>
      </c>
      <c r="S44" s="71">
        <v>1015.62763846154</v>
      </c>
      <c r="T44" s="71">
        <v>294.18940312500001</v>
      </c>
      <c r="U44" s="74">
        <v>71.033734019818993</v>
      </c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37:C37"/>
    <mergeCell ref="B38:C38"/>
    <mergeCell ref="B39:C39"/>
    <mergeCell ref="B40:C40"/>
    <mergeCell ref="B41:C41"/>
    <mergeCell ref="B42:C42"/>
    <mergeCell ref="B19:C19"/>
    <mergeCell ref="B20:C20"/>
    <mergeCell ref="B21:C21"/>
    <mergeCell ref="B22:C22"/>
    <mergeCell ref="B23:C2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9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73524</v>
      </c>
      <c r="D2" s="32">
        <v>648899.71424786304</v>
      </c>
      <c r="E2" s="32">
        <v>515798.83297093998</v>
      </c>
      <c r="F2" s="32">
        <v>133100.881276923</v>
      </c>
      <c r="G2" s="32">
        <v>515798.83297093998</v>
      </c>
      <c r="H2" s="32">
        <v>0.205117799182883</v>
      </c>
    </row>
    <row r="3" spans="1:8" ht="14.25" x14ac:dyDescent="0.2">
      <c r="A3" s="32">
        <v>2</v>
      </c>
      <c r="B3" s="33">
        <v>13</v>
      </c>
      <c r="C3" s="32">
        <v>13255.48</v>
      </c>
      <c r="D3" s="32">
        <v>120232.552722971</v>
      </c>
      <c r="E3" s="32">
        <v>94580.234605279504</v>
      </c>
      <c r="F3" s="32">
        <v>25652.3181176916</v>
      </c>
      <c r="G3" s="32">
        <v>94580.234605279504</v>
      </c>
      <c r="H3" s="32">
        <v>0.21335584695433801</v>
      </c>
    </row>
    <row r="4" spans="1:8" ht="14.25" x14ac:dyDescent="0.2">
      <c r="A4" s="32">
        <v>3</v>
      </c>
      <c r="B4" s="33">
        <v>14</v>
      </c>
      <c r="C4" s="32">
        <v>119982</v>
      </c>
      <c r="D4" s="32">
        <v>169427.07485555601</v>
      </c>
      <c r="E4" s="32">
        <v>126475.165475214</v>
      </c>
      <c r="F4" s="32">
        <v>42951.909380341902</v>
      </c>
      <c r="G4" s="32">
        <v>126475.165475214</v>
      </c>
      <c r="H4" s="32">
        <v>0.253512665652526</v>
      </c>
    </row>
    <row r="5" spans="1:8" ht="14.25" x14ac:dyDescent="0.2">
      <c r="A5" s="32">
        <v>4</v>
      </c>
      <c r="B5" s="33">
        <v>15</v>
      </c>
      <c r="C5" s="32">
        <v>4198</v>
      </c>
      <c r="D5" s="32">
        <v>60225.665232478597</v>
      </c>
      <c r="E5" s="32">
        <v>48206.666122222203</v>
      </c>
      <c r="F5" s="32">
        <v>12018.9991102564</v>
      </c>
      <c r="G5" s="32">
        <v>48206.666122222203</v>
      </c>
      <c r="H5" s="32">
        <v>0.19956606645790601</v>
      </c>
    </row>
    <row r="6" spans="1:8" ht="14.25" x14ac:dyDescent="0.2">
      <c r="A6" s="32">
        <v>5</v>
      </c>
      <c r="B6" s="33">
        <v>16</v>
      </c>
      <c r="C6" s="32">
        <v>3083</v>
      </c>
      <c r="D6" s="32">
        <v>165207.41772478601</v>
      </c>
      <c r="E6" s="32">
        <v>139778.10156068401</v>
      </c>
      <c r="F6" s="32">
        <v>25429.316164102602</v>
      </c>
      <c r="G6" s="32">
        <v>139778.10156068401</v>
      </c>
      <c r="H6" s="32">
        <v>0.15392357385831501</v>
      </c>
    </row>
    <row r="7" spans="1:8" ht="14.25" x14ac:dyDescent="0.2">
      <c r="A7" s="32">
        <v>6</v>
      </c>
      <c r="B7" s="33">
        <v>17</v>
      </c>
      <c r="C7" s="32">
        <v>23267</v>
      </c>
      <c r="D7" s="32">
        <v>319397.39133333298</v>
      </c>
      <c r="E7" s="32">
        <v>248626.26815640999</v>
      </c>
      <c r="F7" s="32">
        <v>70771.123176923094</v>
      </c>
      <c r="G7" s="32">
        <v>248626.26815640999</v>
      </c>
      <c r="H7" s="32">
        <v>0.22157702316066799</v>
      </c>
    </row>
    <row r="8" spans="1:8" ht="14.25" x14ac:dyDescent="0.2">
      <c r="A8" s="32">
        <v>7</v>
      </c>
      <c r="B8" s="33">
        <v>18</v>
      </c>
      <c r="C8" s="32">
        <v>43028</v>
      </c>
      <c r="D8" s="32">
        <v>186521.00202307699</v>
      </c>
      <c r="E8" s="32">
        <v>158157.614718803</v>
      </c>
      <c r="F8" s="32">
        <v>28363.387304273499</v>
      </c>
      <c r="G8" s="32">
        <v>158157.614718803</v>
      </c>
      <c r="H8" s="32">
        <v>0.15206538135991901</v>
      </c>
    </row>
    <row r="9" spans="1:8" ht="14.25" x14ac:dyDescent="0.2">
      <c r="A9" s="32">
        <v>8</v>
      </c>
      <c r="B9" s="33">
        <v>19</v>
      </c>
      <c r="C9" s="32">
        <v>31096</v>
      </c>
      <c r="D9" s="32">
        <v>137250.18439059801</v>
      </c>
      <c r="E9" s="32">
        <v>116579.163824786</v>
      </c>
      <c r="F9" s="32">
        <v>20671.020565811999</v>
      </c>
      <c r="G9" s="32">
        <v>116579.163824786</v>
      </c>
      <c r="H9" s="32">
        <v>0.150608326375611</v>
      </c>
    </row>
    <row r="10" spans="1:8" ht="14.25" x14ac:dyDescent="0.2">
      <c r="A10" s="32">
        <v>9</v>
      </c>
      <c r="B10" s="33">
        <v>21</v>
      </c>
      <c r="C10" s="32">
        <v>315512</v>
      </c>
      <c r="D10" s="32">
        <v>1041962.3637</v>
      </c>
      <c r="E10" s="32">
        <v>1112940.4510999999</v>
      </c>
      <c r="F10" s="32">
        <v>-70978.087400000004</v>
      </c>
      <c r="G10" s="32">
        <v>1112940.4510999999</v>
      </c>
      <c r="H10" s="32">
        <v>-6.8119626843293396E-2</v>
      </c>
    </row>
    <row r="11" spans="1:8" ht="14.25" x14ac:dyDescent="0.2">
      <c r="A11" s="32">
        <v>10</v>
      </c>
      <c r="B11" s="33">
        <v>22</v>
      </c>
      <c r="C11" s="32">
        <v>40495</v>
      </c>
      <c r="D11" s="32">
        <v>516261.001460684</v>
      </c>
      <c r="E11" s="32">
        <v>457500.02191709401</v>
      </c>
      <c r="F11" s="32">
        <v>58760.979543589703</v>
      </c>
      <c r="G11" s="32">
        <v>457500.02191709401</v>
      </c>
      <c r="H11" s="32">
        <v>0.113820295116877</v>
      </c>
    </row>
    <row r="12" spans="1:8" ht="14.25" x14ac:dyDescent="0.2">
      <c r="A12" s="32">
        <v>11</v>
      </c>
      <c r="B12" s="33">
        <v>23</v>
      </c>
      <c r="C12" s="32">
        <v>304459.74900000001</v>
      </c>
      <c r="D12" s="32">
        <v>2015756.09908632</v>
      </c>
      <c r="E12" s="32">
        <v>1739830.4405153799</v>
      </c>
      <c r="F12" s="32">
        <v>275925.65857094002</v>
      </c>
      <c r="G12" s="32">
        <v>1739830.4405153799</v>
      </c>
      <c r="H12" s="32">
        <v>0.136884446831642</v>
      </c>
    </row>
    <row r="13" spans="1:8" ht="14.25" x14ac:dyDescent="0.2">
      <c r="A13" s="32">
        <v>12</v>
      </c>
      <c r="B13" s="33">
        <v>24</v>
      </c>
      <c r="C13" s="32">
        <v>21948</v>
      </c>
      <c r="D13" s="32">
        <v>539518.51585726498</v>
      </c>
      <c r="E13" s="32">
        <v>499588.45959743601</v>
      </c>
      <c r="F13" s="32">
        <v>39930.0562598291</v>
      </c>
      <c r="G13" s="32">
        <v>499588.45959743601</v>
      </c>
      <c r="H13" s="32">
        <v>7.40105391867458E-2</v>
      </c>
    </row>
    <row r="14" spans="1:8" ht="14.25" x14ac:dyDescent="0.2">
      <c r="A14" s="32">
        <v>13</v>
      </c>
      <c r="B14" s="33">
        <v>25</v>
      </c>
      <c r="C14" s="32">
        <v>84701</v>
      </c>
      <c r="D14" s="32">
        <v>911467.67799999996</v>
      </c>
      <c r="E14" s="32">
        <v>836688.68039999995</v>
      </c>
      <c r="F14" s="32">
        <v>74778.997600000002</v>
      </c>
      <c r="G14" s="32">
        <v>836688.68039999995</v>
      </c>
      <c r="H14" s="32">
        <v>8.2042401946808299E-2</v>
      </c>
    </row>
    <row r="15" spans="1:8" ht="14.25" x14ac:dyDescent="0.2">
      <c r="A15" s="32">
        <v>14</v>
      </c>
      <c r="B15" s="33">
        <v>26</v>
      </c>
      <c r="C15" s="32">
        <v>65487</v>
      </c>
      <c r="D15" s="32">
        <v>359472.54140115698</v>
      </c>
      <c r="E15" s="32">
        <v>310579.35262586799</v>
      </c>
      <c r="F15" s="32">
        <v>48893.188775289302</v>
      </c>
      <c r="G15" s="32">
        <v>310579.35262586799</v>
      </c>
      <c r="H15" s="32">
        <v>0.136013695468123</v>
      </c>
    </row>
    <row r="16" spans="1:8" ht="14.25" x14ac:dyDescent="0.2">
      <c r="A16" s="32">
        <v>15</v>
      </c>
      <c r="B16" s="33">
        <v>27</v>
      </c>
      <c r="C16" s="32">
        <v>197500.38500000001</v>
      </c>
      <c r="D16" s="32">
        <v>1241830.3667333301</v>
      </c>
      <c r="E16" s="32">
        <v>1131437.6769000001</v>
      </c>
      <c r="F16" s="32">
        <v>110392.689833333</v>
      </c>
      <c r="G16" s="32">
        <v>1131437.6769000001</v>
      </c>
      <c r="H16" s="32">
        <v>8.8895144450142696E-2</v>
      </c>
    </row>
    <row r="17" spans="1:8" ht="14.25" x14ac:dyDescent="0.2">
      <c r="A17" s="32">
        <v>16</v>
      </c>
      <c r="B17" s="33">
        <v>29</v>
      </c>
      <c r="C17" s="32">
        <v>214802</v>
      </c>
      <c r="D17" s="32">
        <v>2641305.5493709398</v>
      </c>
      <c r="E17" s="32">
        <v>2398788.22194017</v>
      </c>
      <c r="F17" s="32">
        <v>242517.32743076899</v>
      </c>
      <c r="G17" s="32">
        <v>2398788.22194017</v>
      </c>
      <c r="H17" s="32">
        <v>9.1817217999836401E-2</v>
      </c>
    </row>
    <row r="18" spans="1:8" ht="14.25" x14ac:dyDescent="0.2">
      <c r="A18" s="32">
        <v>17</v>
      </c>
      <c r="B18" s="33">
        <v>31</v>
      </c>
      <c r="C18" s="32">
        <v>35700.417000000001</v>
      </c>
      <c r="D18" s="32">
        <v>296876.48767268</v>
      </c>
      <c r="E18" s="32">
        <v>245807.12956967001</v>
      </c>
      <c r="F18" s="32">
        <v>51069.358103009603</v>
      </c>
      <c r="G18" s="32">
        <v>245807.12956967001</v>
      </c>
      <c r="H18" s="32">
        <v>0.172022238956545</v>
      </c>
    </row>
    <row r="19" spans="1:8" ht="14.25" x14ac:dyDescent="0.2">
      <c r="A19" s="32">
        <v>18</v>
      </c>
      <c r="B19" s="33">
        <v>32</v>
      </c>
      <c r="C19" s="32">
        <v>13938.281000000001</v>
      </c>
      <c r="D19" s="32">
        <v>230026.249208411</v>
      </c>
      <c r="E19" s="32">
        <v>212055.81818413801</v>
      </c>
      <c r="F19" s="32">
        <v>17970.431024272599</v>
      </c>
      <c r="G19" s="32">
        <v>212055.81818413801</v>
      </c>
      <c r="H19" s="32">
        <v>7.8123392813273407E-2</v>
      </c>
    </row>
    <row r="20" spans="1:8" ht="14.25" x14ac:dyDescent="0.2">
      <c r="A20" s="32">
        <v>19</v>
      </c>
      <c r="B20" s="33">
        <v>33</v>
      </c>
      <c r="C20" s="32">
        <v>57649.451000000001</v>
      </c>
      <c r="D20" s="32">
        <v>602927.61881809204</v>
      </c>
      <c r="E20" s="32">
        <v>486782.36493120203</v>
      </c>
      <c r="F20" s="32">
        <v>116145.25388689</v>
      </c>
      <c r="G20" s="32">
        <v>486782.36493120203</v>
      </c>
      <c r="H20" s="32">
        <v>0.19263548436306099</v>
      </c>
    </row>
    <row r="21" spans="1:8" ht="14.25" x14ac:dyDescent="0.2">
      <c r="A21" s="32">
        <v>20</v>
      </c>
      <c r="B21" s="33">
        <v>34</v>
      </c>
      <c r="C21" s="32">
        <v>51535.22</v>
      </c>
      <c r="D21" s="32">
        <v>299969.52064222097</v>
      </c>
      <c r="E21" s="32">
        <v>204781.99898288201</v>
      </c>
      <c r="F21" s="32">
        <v>95187.521659338905</v>
      </c>
      <c r="G21" s="32">
        <v>204781.99898288201</v>
      </c>
      <c r="H21" s="32">
        <v>0.31732397830135201</v>
      </c>
    </row>
    <row r="22" spans="1:8" ht="14.25" x14ac:dyDescent="0.2">
      <c r="A22" s="32">
        <v>21</v>
      </c>
      <c r="B22" s="33">
        <v>35</v>
      </c>
      <c r="C22" s="32">
        <v>36108.885999999999</v>
      </c>
      <c r="D22" s="32">
        <v>821436.32402566401</v>
      </c>
      <c r="E22" s="32">
        <v>775371.26208407094</v>
      </c>
      <c r="F22" s="32">
        <v>46065.061941592903</v>
      </c>
      <c r="G22" s="32">
        <v>775371.26208407094</v>
      </c>
      <c r="H22" s="32">
        <v>5.6078676574514E-2</v>
      </c>
    </row>
    <row r="23" spans="1:8" ht="14.25" x14ac:dyDescent="0.2">
      <c r="A23" s="32">
        <v>22</v>
      </c>
      <c r="B23" s="33">
        <v>36</v>
      </c>
      <c r="C23" s="32">
        <v>174384.78</v>
      </c>
      <c r="D23" s="32">
        <v>566880.14140707999</v>
      </c>
      <c r="E23" s="32">
        <v>497905.203295368</v>
      </c>
      <c r="F23" s="32">
        <v>68974.938111711803</v>
      </c>
      <c r="G23" s="32">
        <v>497905.203295368</v>
      </c>
      <c r="H23" s="32">
        <v>0.12167464173379899</v>
      </c>
    </row>
    <row r="24" spans="1:8" ht="14.25" x14ac:dyDescent="0.2">
      <c r="A24" s="32">
        <v>23</v>
      </c>
      <c r="B24" s="33">
        <v>37</v>
      </c>
      <c r="C24" s="32">
        <v>108618.758</v>
      </c>
      <c r="D24" s="32">
        <v>929304.25061592902</v>
      </c>
      <c r="E24" s="32">
        <v>821908.16924097505</v>
      </c>
      <c r="F24" s="32">
        <v>107396.081374954</v>
      </c>
      <c r="G24" s="32">
        <v>821908.16924097505</v>
      </c>
      <c r="H24" s="32">
        <v>0.115566114438596</v>
      </c>
    </row>
    <row r="25" spans="1:8" ht="14.25" x14ac:dyDescent="0.2">
      <c r="A25" s="32">
        <v>24</v>
      </c>
      <c r="B25" s="33">
        <v>38</v>
      </c>
      <c r="C25" s="32">
        <v>165196.041</v>
      </c>
      <c r="D25" s="32">
        <v>789785.40843008796</v>
      </c>
      <c r="E25" s="32">
        <v>760633.08380708005</v>
      </c>
      <c r="F25" s="32">
        <v>29152.324623008801</v>
      </c>
      <c r="G25" s="32">
        <v>760633.08380708005</v>
      </c>
      <c r="H25" s="32">
        <v>3.69117032447547E-2</v>
      </c>
    </row>
    <row r="26" spans="1:8" ht="14.25" x14ac:dyDescent="0.2">
      <c r="A26" s="32">
        <v>25</v>
      </c>
      <c r="B26" s="33">
        <v>39</v>
      </c>
      <c r="C26" s="32">
        <v>109305.844</v>
      </c>
      <c r="D26" s="32">
        <v>146518.80627898799</v>
      </c>
      <c r="E26" s="32">
        <v>110000.879832572</v>
      </c>
      <c r="F26" s="32">
        <v>36517.926446416299</v>
      </c>
      <c r="G26" s="32">
        <v>110000.879832572</v>
      </c>
      <c r="H26" s="32">
        <v>0.24923712780516399</v>
      </c>
    </row>
    <row r="27" spans="1:8" ht="14.25" x14ac:dyDescent="0.2">
      <c r="A27" s="32">
        <v>26</v>
      </c>
      <c r="B27" s="33">
        <v>42</v>
      </c>
      <c r="C27" s="32">
        <v>10285.001</v>
      </c>
      <c r="D27" s="32">
        <v>163517.43599999999</v>
      </c>
      <c r="E27" s="32">
        <v>146755.1226</v>
      </c>
      <c r="F27" s="32">
        <v>16762.313399999999</v>
      </c>
      <c r="G27" s="32">
        <v>146755.1226</v>
      </c>
      <c r="H27" s="32">
        <v>0.10251086251132301</v>
      </c>
    </row>
    <row r="28" spans="1:8" ht="14.25" x14ac:dyDescent="0.2">
      <c r="A28" s="32">
        <v>27</v>
      </c>
      <c r="B28" s="33">
        <v>75</v>
      </c>
      <c r="C28" s="32">
        <v>402</v>
      </c>
      <c r="D28" s="32">
        <v>282606.83760683797</v>
      </c>
      <c r="E28" s="32">
        <v>267551.18376068398</v>
      </c>
      <c r="F28" s="32">
        <v>15055.6538461538</v>
      </c>
      <c r="G28" s="32">
        <v>267551.18376068398</v>
      </c>
      <c r="H28" s="32">
        <v>5.3274202328746398E-2</v>
      </c>
    </row>
    <row r="29" spans="1:8" ht="14.25" x14ac:dyDescent="0.2">
      <c r="A29" s="32">
        <v>28</v>
      </c>
      <c r="B29" s="33">
        <v>76</v>
      </c>
      <c r="C29" s="32">
        <v>5104</v>
      </c>
      <c r="D29" s="32">
        <v>404496.521292308</v>
      </c>
      <c r="E29" s="32">
        <v>380743.250534188</v>
      </c>
      <c r="F29" s="32">
        <v>23753.270758119699</v>
      </c>
      <c r="G29" s="32">
        <v>380743.250534188</v>
      </c>
      <c r="H29" s="32">
        <v>5.8723053247111801E-2</v>
      </c>
    </row>
    <row r="30" spans="1:8" ht="14.25" x14ac:dyDescent="0.2">
      <c r="A30" s="32">
        <v>29</v>
      </c>
      <c r="B30" s="33">
        <v>99</v>
      </c>
      <c r="C30" s="32">
        <v>26</v>
      </c>
      <c r="D30" s="32">
        <v>26406.3187353453</v>
      </c>
      <c r="E30" s="32">
        <v>24110.583072384801</v>
      </c>
      <c r="F30" s="32">
        <v>2295.7356629604401</v>
      </c>
      <c r="G30" s="32">
        <v>24110.583072384801</v>
      </c>
      <c r="H30" s="32">
        <v>8.6938875727784096E-2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2014-07-16T00:45:31Z</dcterms:modified>
</cp:coreProperties>
</file>