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<sst xmlns="http://schemas.openxmlformats.org/spreadsheetml/2006/main" count="116" uniqueCount="73">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</sst>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19899865.0911</v>
      </c>
      <c r="F3" s="25">
        <f>RA!I7</f>
        <v>2093666.1521000001</v>
      </c>
      <c r="G3" s="16">
        <f>E3-F3</f>
        <v>17806198.938999999</v>
      </c>
      <c r="H3" s="27">
        <f>RA!J7</f>
        <v>10.521006763188399</v>
      </c>
      <c r="I3" s="20">
        <f>SUM(I4:I40)</f>
        <v>19899869.742516574</v>
      </c>
      <c r="J3" s="21">
        <f>SUM(J4:J40)</f>
        <v>17806198.388183922</v>
      </c>
      <c r="K3" s="22">
        <f>E3-I3</f>
        <v>-4.6514165736734867</v>
      </c>
      <c r="L3" s="22">
        <f>G3-J3</f>
        <v>0.55081607773900032</v>
      </c>
    </row>
    <row r="4" spans="1:12" x14ac:dyDescent="0.15">
      <c r="A4" s="39">
        <f>RA!A8</f>
        <v>41840</v>
      </c>
      <c r="B4" s="12">
        <v>12</v>
      </c>
      <c r="C4" s="36" t="s">
        <v>6</v>
      </c>
      <c r="D4" s="36"/>
      <c r="E4" s="15">
        <f>VLOOKUP(C4,RA!B8:D39,3,0)</f>
        <v>729752.50560000003</v>
      </c>
      <c r="F4" s="25">
        <f>VLOOKUP(C4,RA!B8:I43,8,0)</f>
        <v>161735.2965</v>
      </c>
      <c r="G4" s="16">
        <f t="shared" ref="G4:G40" si="0">E4-F4</f>
        <v>568017.20910000009</v>
      </c>
      <c r="H4" s="27">
        <f>RA!J8</f>
        <v>22.163034077837398</v>
      </c>
      <c r="I4" s="20">
        <f>VLOOKUP(B4,RMS!B:D,3,FALSE)</f>
        <v>729753.01211965794</v>
      </c>
      <c r="J4" s="21">
        <f>VLOOKUP(B4,RMS!B:E,4,FALSE)</f>
        <v>568017.22061623901</v>
      </c>
      <c r="K4" s="22">
        <f t="shared" ref="K4:K40" si="1">E4-I4</f>
        <v>-0.50651965790893883</v>
      </c>
      <c r="L4" s="22">
        <f t="shared" ref="L4:L40" si="2">G4-J4</f>
        <v>-1.1516238912008703E-2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128008.8885</v>
      </c>
      <c r="F5" s="25">
        <f>VLOOKUP(C5,RA!B9:I44,8,0)</f>
        <v>27953.181799999998</v>
      </c>
      <c r="G5" s="16">
        <f t="shared" si="0"/>
        <v>100055.70670000001</v>
      </c>
      <c r="H5" s="27">
        <f>RA!J9</f>
        <v>21.836906895727001</v>
      </c>
      <c r="I5" s="20">
        <f>VLOOKUP(B5,RMS!B:D,3,FALSE)</f>
        <v>128008.913770078</v>
      </c>
      <c r="J5" s="21">
        <f>VLOOKUP(B5,RMS!B:E,4,FALSE)</f>
        <v>100055.694819779</v>
      </c>
      <c r="K5" s="22">
        <f t="shared" si="1"/>
        <v>-2.5270077996538021E-2</v>
      </c>
      <c r="L5" s="22">
        <f t="shared" si="2"/>
        <v>1.188022100541275E-2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216693.7721</v>
      </c>
      <c r="F6" s="25">
        <f>VLOOKUP(C6,RA!B10:I45,8,0)</f>
        <v>59081.493000000002</v>
      </c>
      <c r="G6" s="16">
        <f t="shared" si="0"/>
        <v>157612.27909999999</v>
      </c>
      <c r="H6" s="27">
        <f>RA!J10</f>
        <v>27.264970482278098</v>
      </c>
      <c r="I6" s="20">
        <f>VLOOKUP(B6,RMS!B:D,3,FALSE)</f>
        <v>216696.23381709401</v>
      </c>
      <c r="J6" s="21">
        <f>VLOOKUP(B6,RMS!B:E,4,FALSE)</f>
        <v>157612.27989572601</v>
      </c>
      <c r="K6" s="22">
        <f t="shared" si="1"/>
        <v>-2.4617170940036885</v>
      </c>
      <c r="L6" s="22">
        <f t="shared" si="2"/>
        <v>-7.9572602408006787E-4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72570.337599999999</v>
      </c>
      <c r="F7" s="25">
        <f>VLOOKUP(C7,RA!B11:I46,8,0)</f>
        <v>14801.487499999999</v>
      </c>
      <c r="G7" s="16">
        <f t="shared" si="0"/>
        <v>57768.850099999996</v>
      </c>
      <c r="H7" s="27">
        <f>RA!J11</f>
        <v>20.396057107497899</v>
      </c>
      <c r="I7" s="20">
        <f>VLOOKUP(B7,RMS!B:D,3,FALSE)</f>
        <v>72570.386100854696</v>
      </c>
      <c r="J7" s="21">
        <f>VLOOKUP(B7,RMS!B:E,4,FALSE)</f>
        <v>57768.8503196581</v>
      </c>
      <c r="K7" s="22">
        <f t="shared" si="1"/>
        <v>-4.8500854696612805E-2</v>
      </c>
      <c r="L7" s="22">
        <f t="shared" si="2"/>
        <v>-2.1965810446999967E-4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198110.15919999999</v>
      </c>
      <c r="F8" s="25">
        <f>VLOOKUP(C8,RA!B12:I47,8,0)</f>
        <v>39175.433100000002</v>
      </c>
      <c r="G8" s="16">
        <f t="shared" si="0"/>
        <v>158934.7261</v>
      </c>
      <c r="H8" s="27">
        <f>RA!J12</f>
        <v>19.7745705006732</v>
      </c>
      <c r="I8" s="20">
        <f>VLOOKUP(B8,RMS!B:D,3,FALSE)</f>
        <v>198110.16959145301</v>
      </c>
      <c r="J8" s="21">
        <f>VLOOKUP(B8,RMS!B:E,4,FALSE)</f>
        <v>158934.72523247899</v>
      </c>
      <c r="K8" s="22">
        <f t="shared" si="1"/>
        <v>-1.0391453019110486E-2</v>
      </c>
      <c r="L8" s="22">
        <f t="shared" si="2"/>
        <v>8.6752101196907461E-4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353449.93780000001</v>
      </c>
      <c r="F9" s="25">
        <f>VLOOKUP(C9,RA!B13:I48,8,0)</f>
        <v>95990.072</v>
      </c>
      <c r="G9" s="16">
        <f t="shared" si="0"/>
        <v>257459.86580000003</v>
      </c>
      <c r="H9" s="27">
        <f>RA!J13</f>
        <v>27.158039013241002</v>
      </c>
      <c r="I9" s="20">
        <f>VLOOKUP(B9,RMS!B:D,3,FALSE)</f>
        <v>353450.10601709399</v>
      </c>
      <c r="J9" s="21">
        <f>VLOOKUP(B9,RMS!B:E,4,FALSE)</f>
        <v>257459.865605128</v>
      </c>
      <c r="K9" s="22">
        <f t="shared" si="1"/>
        <v>-0.16821709397481754</v>
      </c>
      <c r="L9" s="22">
        <f t="shared" si="2"/>
        <v>1.9487203098833561E-4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190631.19899999999</v>
      </c>
      <c r="F10" s="25">
        <f>VLOOKUP(C10,RA!B14:I49,8,0)</f>
        <v>8008.8618999999999</v>
      </c>
      <c r="G10" s="16">
        <f t="shared" si="0"/>
        <v>182622.3371</v>
      </c>
      <c r="H10" s="27">
        <f>RA!J14</f>
        <v>4.2012335556888596</v>
      </c>
      <c r="I10" s="20">
        <f>VLOOKUP(B10,RMS!B:D,3,FALSE)</f>
        <v>190631.22470683799</v>
      </c>
      <c r="J10" s="21">
        <f>VLOOKUP(B10,RMS!B:E,4,FALSE)</f>
        <v>182622.336646154</v>
      </c>
      <c r="K10" s="22">
        <f t="shared" si="1"/>
        <v>-2.570683800149709E-2</v>
      </c>
      <c r="L10" s="22">
        <f t="shared" si="2"/>
        <v>4.5384600525721908E-4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150898.11420000001</v>
      </c>
      <c r="F11" s="25">
        <f>VLOOKUP(C11,RA!B15:I50,8,0)</f>
        <v>28438.839199999999</v>
      </c>
      <c r="G11" s="16">
        <f t="shared" si="0"/>
        <v>122459.27500000001</v>
      </c>
      <c r="H11" s="27">
        <f>RA!J15</f>
        <v>18.846384761513502</v>
      </c>
      <c r="I11" s="20">
        <f>VLOOKUP(B11,RMS!B:D,3,FALSE)</f>
        <v>150898.14413931599</v>
      </c>
      <c r="J11" s="21">
        <f>VLOOKUP(B11,RMS!B:E,4,FALSE)</f>
        <v>122459.275789744</v>
      </c>
      <c r="K11" s="22">
        <f t="shared" si="1"/>
        <v>-2.9939315980300307E-2</v>
      </c>
      <c r="L11" s="22">
        <f t="shared" si="2"/>
        <v>-7.8974399366416037E-4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1191516.4413999999</v>
      </c>
      <c r="F12" s="25">
        <f>VLOOKUP(C12,RA!B16:I51,8,0)</f>
        <v>-23830.8956</v>
      </c>
      <c r="G12" s="16">
        <f t="shared" si="0"/>
        <v>1215347.3369999998</v>
      </c>
      <c r="H12" s="27">
        <f>RA!J16</f>
        <v>-2.0000475672831999</v>
      </c>
      <c r="I12" s="20">
        <f>VLOOKUP(B12,RMS!B:D,3,FALSE)</f>
        <v>1191516.2209999999</v>
      </c>
      <c r="J12" s="21">
        <f>VLOOKUP(B12,RMS!B:E,4,FALSE)</f>
        <v>1215347.3370000001</v>
      </c>
      <c r="K12" s="22">
        <f t="shared" si="1"/>
        <v>0.2203999999910593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749068.2071</v>
      </c>
      <c r="F13" s="25">
        <f>VLOOKUP(C13,RA!B17:I52,8,0)</f>
        <v>34783.783199999998</v>
      </c>
      <c r="G13" s="16">
        <f t="shared" si="0"/>
        <v>714284.42390000005</v>
      </c>
      <c r="H13" s="27">
        <f>RA!J17</f>
        <v>4.6436069332944498</v>
      </c>
      <c r="I13" s="20">
        <f>VLOOKUP(B13,RMS!B:D,3,FALSE)</f>
        <v>749068.30195982906</v>
      </c>
      <c r="J13" s="21">
        <f>VLOOKUP(B13,RMS!B:E,4,FALSE)</f>
        <v>714284.424534188</v>
      </c>
      <c r="K13" s="22">
        <f t="shared" si="1"/>
        <v>-9.4859829056076705E-2</v>
      </c>
      <c r="L13" s="22">
        <f t="shared" si="2"/>
        <v>-6.3418794889003038E-4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2020405.0374</v>
      </c>
      <c r="F14" s="25">
        <f>VLOOKUP(C14,RA!B18:I53,8,0)</f>
        <v>307431.01409999997</v>
      </c>
      <c r="G14" s="16">
        <f t="shared" si="0"/>
        <v>1712974.0233</v>
      </c>
      <c r="H14" s="27">
        <f>RA!J18</f>
        <v>15.2163060578994</v>
      </c>
      <c r="I14" s="20">
        <f>VLOOKUP(B14,RMS!B:D,3,FALSE)</f>
        <v>2020405.39748632</v>
      </c>
      <c r="J14" s="21">
        <f>VLOOKUP(B14,RMS!B:E,4,FALSE)</f>
        <v>1712974.0163102599</v>
      </c>
      <c r="K14" s="22">
        <f t="shared" si="1"/>
        <v>-0.36008631996810436</v>
      </c>
      <c r="L14" s="22">
        <f t="shared" si="2"/>
        <v>6.9897400680929422E-3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539660.14339999994</v>
      </c>
      <c r="F15" s="25">
        <f>VLOOKUP(C15,RA!B19:I54,8,0)</f>
        <v>54716.794699999999</v>
      </c>
      <c r="G15" s="16">
        <f t="shared" si="0"/>
        <v>484943.34869999997</v>
      </c>
      <c r="H15" s="27">
        <f>RA!J19</f>
        <v>10.1391209577327</v>
      </c>
      <c r="I15" s="20">
        <f>VLOOKUP(B15,RMS!B:D,3,FALSE)</f>
        <v>539660.20767948695</v>
      </c>
      <c r="J15" s="21">
        <f>VLOOKUP(B15,RMS!B:E,4,FALSE)</f>
        <v>484943.34757008502</v>
      </c>
      <c r="K15" s="22">
        <f t="shared" si="1"/>
        <v>-6.4279487007297575E-2</v>
      </c>
      <c r="L15" s="22">
        <f t="shared" si="2"/>
        <v>1.1299149482510984E-3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1096102.6137000001</v>
      </c>
      <c r="F16" s="25">
        <f>VLOOKUP(C16,RA!B20:I55,8,0)</f>
        <v>80984.500599999999</v>
      </c>
      <c r="G16" s="16">
        <f t="shared" si="0"/>
        <v>1015118.1131000001</v>
      </c>
      <c r="H16" s="27">
        <f>RA!J20</f>
        <v>7.3884050259335696</v>
      </c>
      <c r="I16" s="20">
        <f>VLOOKUP(B16,RMS!B:D,3,FALSE)</f>
        <v>1096102.6682</v>
      </c>
      <c r="J16" s="21">
        <f>VLOOKUP(B16,RMS!B:E,4,FALSE)</f>
        <v>1015118.1131</v>
      </c>
      <c r="K16" s="22">
        <f t="shared" si="1"/>
        <v>-5.4499999852851033E-2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434034.70069999999</v>
      </c>
      <c r="F17" s="25">
        <f>VLOOKUP(C17,RA!B21:I56,8,0)</f>
        <v>30709.0844</v>
      </c>
      <c r="G17" s="16">
        <f t="shared" si="0"/>
        <v>403325.61629999999</v>
      </c>
      <c r="H17" s="27">
        <f>RA!J21</f>
        <v>7.0752601924392602</v>
      </c>
      <c r="I17" s="20">
        <f>VLOOKUP(B17,RMS!B:D,3,FALSE)</f>
        <v>434034.394791128</v>
      </c>
      <c r="J17" s="21">
        <f>VLOOKUP(B17,RMS!B:E,4,FALSE)</f>
        <v>403325.61616834602</v>
      </c>
      <c r="K17" s="22">
        <f t="shared" si="1"/>
        <v>0.30590887198923156</v>
      </c>
      <c r="L17" s="22">
        <f t="shared" si="2"/>
        <v>1.3165397103875875E-4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1486619.4584999999</v>
      </c>
      <c r="F18" s="25">
        <f>VLOOKUP(C18,RA!B22:I57,8,0)</f>
        <v>167803.06039999999</v>
      </c>
      <c r="G18" s="16">
        <f t="shared" si="0"/>
        <v>1318816.3980999999</v>
      </c>
      <c r="H18" s="27">
        <f>RA!J22</f>
        <v>11.287559801572399</v>
      </c>
      <c r="I18" s="20">
        <f>VLOOKUP(B18,RMS!B:D,3,FALSE)</f>
        <v>1486620.0713</v>
      </c>
      <c r="J18" s="21">
        <f>VLOOKUP(B18,RMS!B:E,4,FALSE)</f>
        <v>1318816.3988000001</v>
      </c>
      <c r="K18" s="22">
        <f t="shared" si="1"/>
        <v>-0.6128000000026077</v>
      </c>
      <c r="L18" s="22">
        <f t="shared" si="2"/>
        <v>-7.0000020787119865E-4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3076287.2549999999</v>
      </c>
      <c r="F19" s="25">
        <f>VLOOKUP(C19,RA!B23:I58,8,0)</f>
        <v>280778.7268</v>
      </c>
      <c r="G19" s="16">
        <f t="shared" si="0"/>
        <v>2795508.5282000001</v>
      </c>
      <c r="H19" s="27">
        <f>RA!J23</f>
        <v>9.1271946839047704</v>
      </c>
      <c r="I19" s="20">
        <f>VLOOKUP(B19,RMS!B:D,3,FALSE)</f>
        <v>3076288.3726367499</v>
      </c>
      <c r="J19" s="21">
        <f>VLOOKUP(B19,RMS!B:E,4,FALSE)</f>
        <v>2795508.5692717899</v>
      </c>
      <c r="K19" s="22">
        <f t="shared" si="1"/>
        <v>-1.1176367499865592</v>
      </c>
      <c r="L19" s="22">
        <f t="shared" si="2"/>
        <v>-4.1071789804846048E-2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305035.1201</v>
      </c>
      <c r="F20" s="25">
        <f>VLOOKUP(C20,RA!B24:I59,8,0)</f>
        <v>57230.6535</v>
      </c>
      <c r="G20" s="16">
        <f t="shared" si="0"/>
        <v>247804.46659999999</v>
      </c>
      <c r="H20" s="27">
        <f>RA!J24</f>
        <v>18.7619882855581</v>
      </c>
      <c r="I20" s="20">
        <f>VLOOKUP(B20,RMS!B:D,3,FALSE)</f>
        <v>305035.07151865202</v>
      </c>
      <c r="J20" s="21">
        <f>VLOOKUP(B20,RMS!B:E,4,FALSE)</f>
        <v>247804.45842958501</v>
      </c>
      <c r="K20" s="22">
        <f t="shared" si="1"/>
        <v>4.8581347975414246E-2</v>
      </c>
      <c r="L20" s="22">
        <f t="shared" si="2"/>
        <v>8.1704149779397994E-3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287877.63559999998</v>
      </c>
      <c r="F21" s="25">
        <f>VLOOKUP(C21,RA!B25:I60,8,0)</f>
        <v>20378.2395</v>
      </c>
      <c r="G21" s="16">
        <f t="shared" si="0"/>
        <v>267499.39609999995</v>
      </c>
      <c r="H21" s="27">
        <f>RA!J25</f>
        <v>7.0787852128656299</v>
      </c>
      <c r="I21" s="20">
        <f>VLOOKUP(B21,RMS!B:D,3,FALSE)</f>
        <v>287877.64359546202</v>
      </c>
      <c r="J21" s="21">
        <f>VLOOKUP(B21,RMS!B:E,4,FALSE)</f>
        <v>267499.40286519402</v>
      </c>
      <c r="K21" s="22">
        <f t="shared" si="1"/>
        <v>-7.9954620450735092E-3</v>
      </c>
      <c r="L21" s="22">
        <f t="shared" si="2"/>
        <v>-6.7651940626092255E-3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805191.63569999998</v>
      </c>
      <c r="F22" s="25">
        <f>VLOOKUP(C22,RA!B26:I61,8,0)</f>
        <v>146016.36919999999</v>
      </c>
      <c r="G22" s="16">
        <f t="shared" si="0"/>
        <v>659175.26650000003</v>
      </c>
      <c r="H22" s="27">
        <f>RA!J26</f>
        <v>18.134362395985299</v>
      </c>
      <c r="I22" s="20">
        <f>VLOOKUP(B22,RMS!B:D,3,FALSE)</f>
        <v>805191.61650206498</v>
      </c>
      <c r="J22" s="21">
        <f>VLOOKUP(B22,RMS!B:E,4,FALSE)</f>
        <v>659174.72966814402</v>
      </c>
      <c r="K22" s="22">
        <f t="shared" si="1"/>
        <v>1.9197935005649924E-2</v>
      </c>
      <c r="L22" s="22">
        <f t="shared" si="2"/>
        <v>0.53683185600675642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281314.68119999999</v>
      </c>
      <c r="F23" s="25">
        <f>VLOOKUP(C23,RA!B27:I62,8,0)</f>
        <v>111586.211</v>
      </c>
      <c r="G23" s="16">
        <f t="shared" si="0"/>
        <v>169728.47019999998</v>
      </c>
      <c r="H23" s="27">
        <f>RA!J27</f>
        <v>39.665974958721797</v>
      </c>
      <c r="I23" s="20">
        <f>VLOOKUP(B23,RMS!B:D,3,FALSE)</f>
        <v>281314.624343401</v>
      </c>
      <c r="J23" s="21">
        <f>VLOOKUP(B23,RMS!B:E,4,FALSE)</f>
        <v>169728.47944710299</v>
      </c>
      <c r="K23" s="22">
        <f t="shared" si="1"/>
        <v>5.6856598996091634E-2</v>
      </c>
      <c r="L23" s="22">
        <f t="shared" si="2"/>
        <v>-9.2471030075103045E-3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943531.54650000005</v>
      </c>
      <c r="F24" s="25">
        <f>VLOOKUP(C24,RA!B28:I63,8,0)</f>
        <v>30114.355</v>
      </c>
      <c r="G24" s="16">
        <f t="shared" si="0"/>
        <v>913417.19150000007</v>
      </c>
      <c r="H24" s="27">
        <f>RA!J28</f>
        <v>3.1916638200077401</v>
      </c>
      <c r="I24" s="20">
        <f>VLOOKUP(B24,RMS!B:D,3,FALSE)</f>
        <v>943531.54602654895</v>
      </c>
      <c r="J24" s="21">
        <f>VLOOKUP(B24,RMS!B:E,4,FALSE)</f>
        <v>913417.13734601799</v>
      </c>
      <c r="K24" s="22">
        <f t="shared" si="1"/>
        <v>4.7345110215246677E-4</v>
      </c>
      <c r="L24" s="22">
        <f t="shared" si="2"/>
        <v>5.415398208424449E-2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575875.51740000001</v>
      </c>
      <c r="F25" s="25">
        <f>VLOOKUP(C25,RA!B29:I64,8,0)</f>
        <v>88659.679199999999</v>
      </c>
      <c r="G25" s="16">
        <f t="shared" si="0"/>
        <v>487215.8382</v>
      </c>
      <c r="H25" s="27">
        <f>RA!J29</f>
        <v>15.395632653439799</v>
      </c>
      <c r="I25" s="20">
        <f>VLOOKUP(B25,RMS!B:D,3,FALSE)</f>
        <v>575875.515995575</v>
      </c>
      <c r="J25" s="21">
        <f>VLOOKUP(B25,RMS!B:E,4,FALSE)</f>
        <v>487215.77496462199</v>
      </c>
      <c r="K25" s="22">
        <f t="shared" si="1"/>
        <v>1.4044250128790736E-3</v>
      </c>
      <c r="L25" s="22">
        <f t="shared" si="2"/>
        <v>6.3235378009267151E-2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1592672.6747999999</v>
      </c>
      <c r="F26" s="25">
        <f>VLOOKUP(C26,RA!B30:I65,8,0)</f>
        <v>143432.77770000001</v>
      </c>
      <c r="G26" s="16">
        <f t="shared" si="0"/>
        <v>1449239.8970999999</v>
      </c>
      <c r="H26" s="27">
        <f>RA!J30</f>
        <v>9.0057913323597099</v>
      </c>
      <c r="I26" s="20">
        <f>VLOOKUP(B26,RMS!B:D,3,FALSE)</f>
        <v>1592672.63400885</v>
      </c>
      <c r="J26" s="21">
        <f>VLOOKUP(B26,RMS!B:E,4,FALSE)</f>
        <v>1449239.91117735</v>
      </c>
      <c r="K26" s="22">
        <f t="shared" si="1"/>
        <v>4.0791149949654937E-2</v>
      </c>
      <c r="L26" s="22">
        <f t="shared" si="2"/>
        <v>-1.4077350031584501E-2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1097667.1040000001</v>
      </c>
      <c r="F27" s="25">
        <f>VLOOKUP(C27,RA!B31:I66,8,0)</f>
        <v>5919.0315000000001</v>
      </c>
      <c r="G27" s="16">
        <f t="shared" si="0"/>
        <v>1091748.0725</v>
      </c>
      <c r="H27" s="27">
        <f>RA!J31</f>
        <v>0.53923739523854797</v>
      </c>
      <c r="I27" s="20">
        <f>VLOOKUP(B27,RMS!B:D,3,FALSE)</f>
        <v>1097666.9838477899</v>
      </c>
      <c r="J27" s="21">
        <f>VLOOKUP(B27,RMS!B:E,4,FALSE)</f>
        <v>1091748.10912301</v>
      </c>
      <c r="K27" s="22">
        <f t="shared" si="1"/>
        <v>0.12015221011824906</v>
      </c>
      <c r="L27" s="22">
        <f t="shared" si="2"/>
        <v>-3.6623009946197271E-2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140170.39319999999</v>
      </c>
      <c r="F28" s="25">
        <f>VLOOKUP(C28,RA!B32:I67,8,0)</f>
        <v>38201.471700000002</v>
      </c>
      <c r="G28" s="16">
        <f t="shared" si="0"/>
        <v>101968.9215</v>
      </c>
      <c r="H28" s="27">
        <f>RA!J32</f>
        <v>27.253595304889298</v>
      </c>
      <c r="I28" s="20">
        <f>VLOOKUP(B28,RMS!B:D,3,FALSE)</f>
        <v>140170.277324597</v>
      </c>
      <c r="J28" s="21">
        <f>VLOOKUP(B28,RMS!B:E,4,FALSE)</f>
        <v>101968.902180865</v>
      </c>
      <c r="K28" s="22">
        <f t="shared" si="1"/>
        <v>0.11587540298933163</v>
      </c>
      <c r="L28" s="22">
        <f t="shared" si="2"/>
        <v>1.9319134997203946E-2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152851.80350000001</v>
      </c>
      <c r="F31" s="25">
        <f>VLOOKUP(C31,RA!B35:I70,8,0)</f>
        <v>24048.428</v>
      </c>
      <c r="G31" s="16">
        <f t="shared" si="0"/>
        <v>128803.37550000001</v>
      </c>
      <c r="H31" s="27">
        <f>RA!J35</f>
        <v>15.733166013968599</v>
      </c>
      <c r="I31" s="20">
        <f>VLOOKUP(B31,RMS!B:D,3,FALSE)</f>
        <v>152851.80309999999</v>
      </c>
      <c r="J31" s="21">
        <f>VLOOKUP(B31,RMS!B:E,4,FALSE)</f>
        <v>128803.3977</v>
      </c>
      <c r="K31" s="22">
        <f t="shared" si="1"/>
        <v>4.0000001899898052E-4</v>
      </c>
      <c r="L31" s="22">
        <f t="shared" si="2"/>
        <v>-2.2199999992153607E-2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324602.56430000003</v>
      </c>
      <c r="F35" s="25">
        <f>VLOOKUP(C35,RA!B8:I74,8,0)</f>
        <v>17721.074400000001</v>
      </c>
      <c r="G35" s="16">
        <f t="shared" si="0"/>
        <v>306881.48990000004</v>
      </c>
      <c r="H35" s="27">
        <f>RA!J39</f>
        <v>5.4593143582261003</v>
      </c>
      <c r="I35" s="20">
        <f>VLOOKUP(B35,RMS!B:D,3,FALSE)</f>
        <v>324602.56410256401</v>
      </c>
      <c r="J35" s="21">
        <f>VLOOKUP(B35,RMS!B:E,4,FALSE)</f>
        <v>306881.49145299097</v>
      </c>
      <c r="K35" s="22">
        <f t="shared" si="1"/>
        <v>1.9743602024391294E-4</v>
      </c>
      <c r="L35" s="22">
        <f t="shared" si="2"/>
        <v>-1.5529909287579358E-3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743388.21860000002</v>
      </c>
      <c r="F36" s="25">
        <f>VLOOKUP(C36,RA!B8:I75,8,0)</f>
        <v>39879.816500000001</v>
      </c>
      <c r="G36" s="16">
        <f t="shared" si="0"/>
        <v>703508.40210000006</v>
      </c>
      <c r="H36" s="27">
        <f>RA!J40</f>
        <v>5.3646016310433904</v>
      </c>
      <c r="I36" s="20">
        <f>VLOOKUP(B36,RMS!B:D,3,FALSE)</f>
        <v>743388.21190512797</v>
      </c>
      <c r="J36" s="21">
        <f>VLOOKUP(B36,RMS!B:E,4,FALSE)</f>
        <v>703508.408920513</v>
      </c>
      <c r="K36" s="22">
        <f t="shared" si="1"/>
        <v>6.6948720486834645E-3</v>
      </c>
      <c r="L36" s="22">
        <f t="shared" si="2"/>
        <v>-6.8205129355192184E-3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15877.424999999999</v>
      </c>
      <c r="F40" s="25">
        <f>VLOOKUP(C40,RA!B8:I78,8,0)</f>
        <v>1917.3113000000001</v>
      </c>
      <c r="G40" s="16">
        <f t="shared" si="0"/>
        <v>13960.1137</v>
      </c>
      <c r="H40" s="27">
        <f>RA!J43</f>
        <v>0</v>
      </c>
      <c r="I40" s="20">
        <f>VLOOKUP(B40,RMS!B:D,3,FALSE)</f>
        <v>15877.4249300355</v>
      </c>
      <c r="J40" s="21">
        <f>VLOOKUP(B40,RMS!B:E,4,FALSE)</f>
        <v>13960.1132289539</v>
      </c>
      <c r="K40" s="22">
        <f t="shared" si="1"/>
        <v>6.9964498834451661E-5</v>
      </c>
      <c r="L40" s="22">
        <f t="shared" si="2"/>
        <v>4.7104609984671697E-4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19899865.0911</v>
      </c>
      <c r="E7" s="63">
        <v>25818075</v>
      </c>
      <c r="F7" s="64">
        <v>77.077261147858593</v>
      </c>
      <c r="G7" s="63">
        <v>17855773.754700001</v>
      </c>
      <c r="H7" s="64">
        <v>11.4477891828236</v>
      </c>
      <c r="I7" s="63">
        <v>2093666.1521000001</v>
      </c>
      <c r="J7" s="64">
        <v>10.521006763188399</v>
      </c>
      <c r="K7" s="63">
        <v>1479390.7134</v>
      </c>
      <c r="L7" s="64">
        <v>8.2852232209236796</v>
      </c>
      <c r="M7" s="64">
        <v>0.41522191070690601</v>
      </c>
      <c r="N7" s="63">
        <v>351076944.92619997</v>
      </c>
      <c r="O7" s="63">
        <v>4033360312.2796001</v>
      </c>
      <c r="P7" s="63">
        <v>1134463</v>
      </c>
      <c r="Q7" s="63">
        <v>1138346</v>
      </c>
      <c r="R7" s="64">
        <v>-0.34110894227238298</v>
      </c>
      <c r="S7" s="63">
        <v>17.541220023129899</v>
      </c>
      <c r="T7" s="63">
        <v>19.371377252610401</v>
      </c>
      <c r="U7" s="65">
        <v>-10.433466013579601</v>
      </c>
      <c r="V7" s="53"/>
      <c r="W7" s="53"/>
    </row>
    <row r="8" spans="1:23" ht="14.25" thickBot="1" x14ac:dyDescent="0.2">
      <c r="A8" s="50">
        <v>41840</v>
      </c>
      <c r="B8" s="40" t="s">
        <v>6</v>
      </c>
      <c r="C8" s="41"/>
      <c r="D8" s="66">
        <v>729752.50560000003</v>
      </c>
      <c r="E8" s="66">
        <v>800926</v>
      </c>
      <c r="F8" s="67">
        <v>91.113599208915701</v>
      </c>
      <c r="G8" s="66">
        <v>568493.89520000003</v>
      </c>
      <c r="H8" s="67">
        <v>28.365935282958201</v>
      </c>
      <c r="I8" s="66">
        <v>161735.2965</v>
      </c>
      <c r="J8" s="67">
        <v>22.163034077837398</v>
      </c>
      <c r="K8" s="66">
        <v>91061.996100000004</v>
      </c>
      <c r="L8" s="67">
        <v>16.018113275950601</v>
      </c>
      <c r="M8" s="67">
        <v>0.77610093592051199</v>
      </c>
      <c r="N8" s="66">
        <v>13625006.5725</v>
      </c>
      <c r="O8" s="66">
        <v>154209648.56459999</v>
      </c>
      <c r="P8" s="66">
        <v>40070</v>
      </c>
      <c r="Q8" s="66">
        <v>39270</v>
      </c>
      <c r="R8" s="67">
        <v>2.0371785077667499</v>
      </c>
      <c r="S8" s="66">
        <v>18.211941741951598</v>
      </c>
      <c r="T8" s="66">
        <v>18.427818431372501</v>
      </c>
      <c r="U8" s="68">
        <v>-1.1853578958233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128008.8885</v>
      </c>
      <c r="E9" s="66">
        <v>152542</v>
      </c>
      <c r="F9" s="67">
        <v>83.917143147461005</v>
      </c>
      <c r="G9" s="66">
        <v>112749.1391</v>
      </c>
      <c r="H9" s="67">
        <v>13.534249149756899</v>
      </c>
      <c r="I9" s="66">
        <v>27953.181799999998</v>
      </c>
      <c r="J9" s="67">
        <v>21.836906895727001</v>
      </c>
      <c r="K9" s="66">
        <v>21617.623</v>
      </c>
      <c r="L9" s="67">
        <v>19.173204489682899</v>
      </c>
      <c r="M9" s="67">
        <v>0.293073794468522</v>
      </c>
      <c r="N9" s="66">
        <v>2458140.5499999998</v>
      </c>
      <c r="O9" s="66">
        <v>25963583.810400002</v>
      </c>
      <c r="P9" s="66">
        <v>7135</v>
      </c>
      <c r="Q9" s="66">
        <v>7138</v>
      </c>
      <c r="R9" s="67">
        <v>-4.2028579434016999E-2</v>
      </c>
      <c r="S9" s="66">
        <v>17.940979467414198</v>
      </c>
      <c r="T9" s="66">
        <v>17.372864023536</v>
      </c>
      <c r="U9" s="68">
        <v>3.1665798676711798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216693.7721</v>
      </c>
      <c r="E10" s="66">
        <v>251486</v>
      </c>
      <c r="F10" s="67">
        <v>86.165342046873405</v>
      </c>
      <c r="G10" s="66">
        <v>182063.4632</v>
      </c>
      <c r="H10" s="67">
        <v>19.021009647585402</v>
      </c>
      <c r="I10" s="66">
        <v>59081.493000000002</v>
      </c>
      <c r="J10" s="67">
        <v>27.264970482278098</v>
      </c>
      <c r="K10" s="66">
        <v>38464.749000000003</v>
      </c>
      <c r="L10" s="67">
        <v>21.1271104723224</v>
      </c>
      <c r="M10" s="67">
        <v>0.53599060272042898</v>
      </c>
      <c r="N10" s="66">
        <v>3861848.9926999998</v>
      </c>
      <c r="O10" s="66">
        <v>39439839.828900002</v>
      </c>
      <c r="P10" s="66">
        <v>105483</v>
      </c>
      <c r="Q10" s="66">
        <v>105212</v>
      </c>
      <c r="R10" s="67">
        <v>0.25757518153821701</v>
      </c>
      <c r="S10" s="66">
        <v>2.0543004285050701</v>
      </c>
      <c r="T10" s="66">
        <v>2.0806795489107701</v>
      </c>
      <c r="U10" s="68">
        <v>-1.2840926302536899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72570.337599999999</v>
      </c>
      <c r="E11" s="66">
        <v>63897</v>
      </c>
      <c r="F11" s="67">
        <v>113.57393555253</v>
      </c>
      <c r="G11" s="66">
        <v>50380.716699999997</v>
      </c>
      <c r="H11" s="67">
        <v>44.043877009792503</v>
      </c>
      <c r="I11" s="66">
        <v>14801.487499999999</v>
      </c>
      <c r="J11" s="67">
        <v>20.396057107497899</v>
      </c>
      <c r="K11" s="66">
        <v>8346.4560999999994</v>
      </c>
      <c r="L11" s="67">
        <v>16.566767300473899</v>
      </c>
      <c r="M11" s="67">
        <v>0.77338589248675205</v>
      </c>
      <c r="N11" s="66">
        <v>1402657.2753999999</v>
      </c>
      <c r="O11" s="66">
        <v>16503193.4723</v>
      </c>
      <c r="P11" s="66">
        <v>4306</v>
      </c>
      <c r="Q11" s="66">
        <v>4107</v>
      </c>
      <c r="R11" s="67">
        <v>4.8453859264670198</v>
      </c>
      <c r="S11" s="66">
        <v>16.853306456107799</v>
      </c>
      <c r="T11" s="66">
        <v>16.509680350620901</v>
      </c>
      <c r="U11" s="68">
        <v>2.0389239724667201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198110.15919999999</v>
      </c>
      <c r="E12" s="66">
        <v>209684</v>
      </c>
      <c r="F12" s="67">
        <v>94.480341466206298</v>
      </c>
      <c r="G12" s="66">
        <v>154809.7273</v>
      </c>
      <c r="H12" s="67">
        <v>27.970097651609301</v>
      </c>
      <c r="I12" s="66">
        <v>39175.433100000002</v>
      </c>
      <c r="J12" s="67">
        <v>19.7745705006732</v>
      </c>
      <c r="K12" s="66">
        <v>7893.7599</v>
      </c>
      <c r="L12" s="67">
        <v>5.0990076900678103</v>
      </c>
      <c r="M12" s="67">
        <v>3.9628356570612202</v>
      </c>
      <c r="N12" s="66">
        <v>4015558.8242000001</v>
      </c>
      <c r="O12" s="66">
        <v>48904991.171599999</v>
      </c>
      <c r="P12" s="66">
        <v>2603</v>
      </c>
      <c r="Q12" s="66">
        <v>2353</v>
      </c>
      <c r="R12" s="67">
        <v>10.624734381640501</v>
      </c>
      <c r="S12" s="66">
        <v>76.108397694967294</v>
      </c>
      <c r="T12" s="66">
        <v>78.917179770505697</v>
      </c>
      <c r="U12" s="68">
        <v>-3.6905021792675798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353449.93780000001</v>
      </c>
      <c r="E13" s="66">
        <v>403873</v>
      </c>
      <c r="F13" s="67">
        <v>87.515119307307003</v>
      </c>
      <c r="G13" s="66">
        <v>308151.33529999998</v>
      </c>
      <c r="H13" s="67">
        <v>14.700115596091701</v>
      </c>
      <c r="I13" s="66">
        <v>95990.072</v>
      </c>
      <c r="J13" s="67">
        <v>27.158039013241002</v>
      </c>
      <c r="K13" s="66">
        <v>52732.306600000004</v>
      </c>
      <c r="L13" s="67">
        <v>17.112470581593499</v>
      </c>
      <c r="M13" s="67">
        <v>0.820327578843289</v>
      </c>
      <c r="N13" s="66">
        <v>6972468.5510999998</v>
      </c>
      <c r="O13" s="66">
        <v>77501705.656399995</v>
      </c>
      <c r="P13" s="66">
        <v>13605</v>
      </c>
      <c r="Q13" s="66">
        <v>13491</v>
      </c>
      <c r="R13" s="67">
        <v>0.84500778296641199</v>
      </c>
      <c r="S13" s="66">
        <v>25.979414759279699</v>
      </c>
      <c r="T13" s="66">
        <v>25.576510948039399</v>
      </c>
      <c r="U13" s="68">
        <v>1.5508579195238901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190631.19899999999</v>
      </c>
      <c r="E14" s="66">
        <v>211570</v>
      </c>
      <c r="F14" s="67">
        <v>90.103133241953003</v>
      </c>
      <c r="G14" s="66">
        <v>172259.69880000001</v>
      </c>
      <c r="H14" s="67">
        <v>10.665001929052501</v>
      </c>
      <c r="I14" s="66">
        <v>8008.8618999999999</v>
      </c>
      <c r="J14" s="67">
        <v>4.2012335556888596</v>
      </c>
      <c r="K14" s="66">
        <v>11132.2639</v>
      </c>
      <c r="L14" s="67">
        <v>6.4624888918010797</v>
      </c>
      <c r="M14" s="67">
        <v>-0.28057204069695102</v>
      </c>
      <c r="N14" s="66">
        <v>3745161.2812999999</v>
      </c>
      <c r="O14" s="66">
        <v>36516269.483499996</v>
      </c>
      <c r="P14" s="66">
        <v>3877</v>
      </c>
      <c r="Q14" s="66">
        <v>3865</v>
      </c>
      <c r="R14" s="67">
        <v>0.31047865459250501</v>
      </c>
      <c r="S14" s="66">
        <v>49.169770183131298</v>
      </c>
      <c r="T14" s="66">
        <v>50.267151228978001</v>
      </c>
      <c r="U14" s="68">
        <v>-2.2318205713786199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150898.11420000001</v>
      </c>
      <c r="E15" s="66">
        <v>148488</v>
      </c>
      <c r="F15" s="67">
        <v>101.62310368514601</v>
      </c>
      <c r="G15" s="66">
        <v>138354.62450000001</v>
      </c>
      <c r="H15" s="67">
        <v>9.0661875201721198</v>
      </c>
      <c r="I15" s="66">
        <v>28438.839199999999</v>
      </c>
      <c r="J15" s="67">
        <v>18.846384761513502</v>
      </c>
      <c r="K15" s="66">
        <v>14916.3141</v>
      </c>
      <c r="L15" s="67">
        <v>10.7812183032595</v>
      </c>
      <c r="M15" s="67">
        <v>0.906559422746401</v>
      </c>
      <c r="N15" s="66">
        <v>2969378.61</v>
      </c>
      <c r="O15" s="66">
        <v>28791245.905999999</v>
      </c>
      <c r="P15" s="66">
        <v>6834</v>
      </c>
      <c r="Q15" s="66">
        <v>6781</v>
      </c>
      <c r="R15" s="67">
        <v>0.78159563486210903</v>
      </c>
      <c r="S15" s="66">
        <v>22.080496663740099</v>
      </c>
      <c r="T15" s="66">
        <v>22.3579388438283</v>
      </c>
      <c r="U15" s="68">
        <v>-1.25650334914715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1191516.4413999999</v>
      </c>
      <c r="E16" s="66">
        <v>1392955</v>
      </c>
      <c r="F16" s="67">
        <v>85.538760505544005</v>
      </c>
      <c r="G16" s="66">
        <v>1078774.0941000001</v>
      </c>
      <c r="H16" s="67">
        <v>10.4509691061926</v>
      </c>
      <c r="I16" s="66">
        <v>-23830.8956</v>
      </c>
      <c r="J16" s="67">
        <v>-2.0000475672831999</v>
      </c>
      <c r="K16" s="66">
        <v>8854.6231000000007</v>
      </c>
      <c r="L16" s="67">
        <v>0.82080420251352404</v>
      </c>
      <c r="M16" s="67">
        <v>-3.6913506459693401</v>
      </c>
      <c r="N16" s="66">
        <v>20611203.907299999</v>
      </c>
      <c r="O16" s="66">
        <v>207502342.4515</v>
      </c>
      <c r="P16" s="66">
        <v>77196</v>
      </c>
      <c r="Q16" s="66">
        <v>75321</v>
      </c>
      <c r="R16" s="67">
        <v>2.4893456008284498</v>
      </c>
      <c r="S16" s="66">
        <v>15.434950533706401</v>
      </c>
      <c r="T16" s="66">
        <v>17.212969486597402</v>
      </c>
      <c r="U16" s="68">
        <v>-11.519434085701601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749068.2071</v>
      </c>
      <c r="E17" s="66">
        <v>831584</v>
      </c>
      <c r="F17" s="67">
        <v>90.077275067822399</v>
      </c>
      <c r="G17" s="66">
        <v>729585.97250000003</v>
      </c>
      <c r="H17" s="67">
        <v>2.6703137579855198</v>
      </c>
      <c r="I17" s="66">
        <v>34783.783199999998</v>
      </c>
      <c r="J17" s="67">
        <v>4.6436069332944498</v>
      </c>
      <c r="K17" s="66">
        <v>39214.966500000002</v>
      </c>
      <c r="L17" s="67">
        <v>5.3749616876028998</v>
      </c>
      <c r="M17" s="67">
        <v>-0.112997248129742</v>
      </c>
      <c r="N17" s="66">
        <v>13889217.552300001</v>
      </c>
      <c r="O17" s="66">
        <v>204400658.29359999</v>
      </c>
      <c r="P17" s="66">
        <v>15060</v>
      </c>
      <c r="Q17" s="66">
        <v>14623</v>
      </c>
      <c r="R17" s="67">
        <v>2.98844286398139</v>
      </c>
      <c r="S17" s="66">
        <v>49.738924774236402</v>
      </c>
      <c r="T17" s="66">
        <v>163.03752021472999</v>
      </c>
      <c r="U17" s="68">
        <v>-227.78657953454601</v>
      </c>
    </row>
    <row r="18" spans="1:21" ht="12" thickBot="1" x14ac:dyDescent="0.2">
      <c r="A18" s="51"/>
      <c r="B18" s="40" t="s">
        <v>16</v>
      </c>
      <c r="C18" s="41"/>
      <c r="D18" s="66">
        <v>2020405.0374</v>
      </c>
      <c r="E18" s="66">
        <v>2342254</v>
      </c>
      <c r="F18" s="67">
        <v>86.259006811387707</v>
      </c>
      <c r="G18" s="66">
        <v>1787051.5497000001</v>
      </c>
      <c r="H18" s="67">
        <v>13.058016582631501</v>
      </c>
      <c r="I18" s="66">
        <v>307431.01409999997</v>
      </c>
      <c r="J18" s="67">
        <v>15.2163060578994</v>
      </c>
      <c r="K18" s="66">
        <v>150380.16339999999</v>
      </c>
      <c r="L18" s="67">
        <v>8.4149874370017503</v>
      </c>
      <c r="M18" s="67">
        <v>1.0443588246559901</v>
      </c>
      <c r="N18" s="66">
        <v>39876954.070799999</v>
      </c>
      <c r="O18" s="66">
        <v>502381712.84189999</v>
      </c>
      <c r="P18" s="66">
        <v>107443</v>
      </c>
      <c r="Q18" s="66">
        <v>108734</v>
      </c>
      <c r="R18" s="67">
        <v>-1.18730112016481</v>
      </c>
      <c r="S18" s="66">
        <v>18.804436188490602</v>
      </c>
      <c r="T18" s="66">
        <v>19.220519043721399</v>
      </c>
      <c r="U18" s="68">
        <v>-2.2126845551763998</v>
      </c>
    </row>
    <row r="19" spans="1:21" ht="12" thickBot="1" x14ac:dyDescent="0.2">
      <c r="A19" s="51"/>
      <c r="B19" s="40" t="s">
        <v>17</v>
      </c>
      <c r="C19" s="41"/>
      <c r="D19" s="66">
        <v>539660.14339999994</v>
      </c>
      <c r="E19" s="66">
        <v>808074</v>
      </c>
      <c r="F19" s="67">
        <v>66.783505396782999</v>
      </c>
      <c r="G19" s="66">
        <v>608950.45649999997</v>
      </c>
      <c r="H19" s="67">
        <v>-11.3786453988806</v>
      </c>
      <c r="I19" s="66">
        <v>54716.794699999999</v>
      </c>
      <c r="J19" s="67">
        <v>10.1391209577327</v>
      </c>
      <c r="K19" s="66">
        <v>24950.227900000002</v>
      </c>
      <c r="L19" s="67">
        <v>4.0972508738073401</v>
      </c>
      <c r="M19" s="67">
        <v>1.1930378720107799</v>
      </c>
      <c r="N19" s="66">
        <v>10714535.514900001</v>
      </c>
      <c r="O19" s="66">
        <v>159451937.98769999</v>
      </c>
      <c r="P19" s="66">
        <v>13114</v>
      </c>
      <c r="Q19" s="66">
        <v>12903</v>
      </c>
      <c r="R19" s="67">
        <v>1.6352786173758</v>
      </c>
      <c r="S19" s="66">
        <v>41.151452142748198</v>
      </c>
      <c r="T19" s="66">
        <v>42.2857456482988</v>
      </c>
      <c r="U19" s="68">
        <v>-2.7563875549663099</v>
      </c>
    </row>
    <row r="20" spans="1:21" ht="12" thickBot="1" x14ac:dyDescent="0.2">
      <c r="A20" s="51"/>
      <c r="B20" s="40" t="s">
        <v>18</v>
      </c>
      <c r="C20" s="41"/>
      <c r="D20" s="66">
        <v>1096102.6137000001</v>
      </c>
      <c r="E20" s="66">
        <v>1549906</v>
      </c>
      <c r="F20" s="67">
        <v>70.720586519440502</v>
      </c>
      <c r="G20" s="66">
        <v>860577.34909999999</v>
      </c>
      <c r="H20" s="67">
        <v>27.368285354746401</v>
      </c>
      <c r="I20" s="66">
        <v>80984.500599999999</v>
      </c>
      <c r="J20" s="67">
        <v>7.3884050259335696</v>
      </c>
      <c r="K20" s="66">
        <v>45134.6803</v>
      </c>
      <c r="L20" s="67">
        <v>5.2446976843164999</v>
      </c>
      <c r="M20" s="67">
        <v>0.79428545991052502</v>
      </c>
      <c r="N20" s="66">
        <v>19096363.008699998</v>
      </c>
      <c r="O20" s="66">
        <v>231842116.75139999</v>
      </c>
      <c r="P20" s="66">
        <v>47888</v>
      </c>
      <c r="Q20" s="66">
        <v>48337</v>
      </c>
      <c r="R20" s="67">
        <v>-0.92889504934108302</v>
      </c>
      <c r="S20" s="66">
        <v>22.888878501921202</v>
      </c>
      <c r="T20" s="66">
        <v>22.986436162773899</v>
      </c>
      <c r="U20" s="68">
        <v>-0.42622298355300797</v>
      </c>
    </row>
    <row r="21" spans="1:21" ht="12" thickBot="1" x14ac:dyDescent="0.2">
      <c r="A21" s="51"/>
      <c r="B21" s="40" t="s">
        <v>19</v>
      </c>
      <c r="C21" s="41"/>
      <c r="D21" s="66">
        <v>434034.70069999999</v>
      </c>
      <c r="E21" s="66">
        <v>609690</v>
      </c>
      <c r="F21" s="67">
        <v>71.189407846610607</v>
      </c>
      <c r="G21" s="66">
        <v>469968.9044</v>
      </c>
      <c r="H21" s="67">
        <v>-7.6460811265537796</v>
      </c>
      <c r="I21" s="66">
        <v>30709.0844</v>
      </c>
      <c r="J21" s="67">
        <v>7.0752601924392602</v>
      </c>
      <c r="K21" s="66">
        <v>4093.2957999999999</v>
      </c>
      <c r="L21" s="67">
        <v>0.87097162422391095</v>
      </c>
      <c r="M21" s="67">
        <v>6.5022881072997496</v>
      </c>
      <c r="N21" s="66">
        <v>7387925.7062999997</v>
      </c>
      <c r="O21" s="66">
        <v>92760412.985499993</v>
      </c>
      <c r="P21" s="66">
        <v>39503</v>
      </c>
      <c r="Q21" s="66">
        <v>40672</v>
      </c>
      <c r="R21" s="67">
        <v>-2.8742132179386299</v>
      </c>
      <c r="S21" s="66">
        <v>10.9873857858897</v>
      </c>
      <c r="T21" s="66">
        <v>10.8830566040519</v>
      </c>
      <c r="U21" s="68">
        <v>0.94953598490855495</v>
      </c>
    </row>
    <row r="22" spans="1:21" ht="12" thickBot="1" x14ac:dyDescent="0.2">
      <c r="A22" s="51"/>
      <c r="B22" s="40" t="s">
        <v>20</v>
      </c>
      <c r="C22" s="41"/>
      <c r="D22" s="66">
        <v>1486619.4584999999</v>
      </c>
      <c r="E22" s="66">
        <v>1657900</v>
      </c>
      <c r="F22" s="67">
        <v>89.668825532299905</v>
      </c>
      <c r="G22" s="66">
        <v>1282138.0144</v>
      </c>
      <c r="H22" s="67">
        <v>15.9484737059053</v>
      </c>
      <c r="I22" s="66">
        <v>167803.06039999999</v>
      </c>
      <c r="J22" s="67">
        <v>11.287559801572399</v>
      </c>
      <c r="K22" s="66">
        <v>146795.8173</v>
      </c>
      <c r="L22" s="67">
        <v>11.449299190204201</v>
      </c>
      <c r="M22" s="67">
        <v>0.143105188460979</v>
      </c>
      <c r="N22" s="66">
        <v>26163499.963300001</v>
      </c>
      <c r="O22" s="66">
        <v>280936638.99760002</v>
      </c>
      <c r="P22" s="66">
        <v>88818</v>
      </c>
      <c r="Q22" s="66">
        <v>88690</v>
      </c>
      <c r="R22" s="67">
        <v>0.14432292253918599</v>
      </c>
      <c r="S22" s="66">
        <v>16.737817317435699</v>
      </c>
      <c r="T22" s="66">
        <v>16.776121891983301</v>
      </c>
      <c r="U22" s="68">
        <v>-0.228850475669616</v>
      </c>
    </row>
    <row r="23" spans="1:21" ht="12" thickBot="1" x14ac:dyDescent="0.2">
      <c r="A23" s="51"/>
      <c r="B23" s="40" t="s">
        <v>21</v>
      </c>
      <c r="C23" s="41"/>
      <c r="D23" s="66">
        <v>3076287.2549999999</v>
      </c>
      <c r="E23" s="66">
        <v>3683605</v>
      </c>
      <c r="F23" s="67">
        <v>83.512951442947895</v>
      </c>
      <c r="G23" s="66">
        <v>2749505.7524999999</v>
      </c>
      <c r="H23" s="67">
        <v>11.88509979304</v>
      </c>
      <c r="I23" s="66">
        <v>280778.7268</v>
      </c>
      <c r="J23" s="67">
        <v>9.1271946839047704</v>
      </c>
      <c r="K23" s="66">
        <v>131863.84849999999</v>
      </c>
      <c r="L23" s="67">
        <v>4.7959109880058399</v>
      </c>
      <c r="M23" s="67">
        <v>1.12930784285429</v>
      </c>
      <c r="N23" s="66">
        <v>56709402.789800003</v>
      </c>
      <c r="O23" s="66">
        <v>581400385.63680005</v>
      </c>
      <c r="P23" s="66">
        <v>103890</v>
      </c>
      <c r="Q23" s="66">
        <v>101889</v>
      </c>
      <c r="R23" s="67">
        <v>1.96390189323676</v>
      </c>
      <c r="S23" s="66">
        <v>29.611004475887999</v>
      </c>
      <c r="T23" s="66">
        <v>29.689094184848202</v>
      </c>
      <c r="U23" s="68">
        <v>-0.26371854093584601</v>
      </c>
    </row>
    <row r="24" spans="1:21" ht="12" thickBot="1" x14ac:dyDescent="0.2">
      <c r="A24" s="51"/>
      <c r="B24" s="40" t="s">
        <v>22</v>
      </c>
      <c r="C24" s="41"/>
      <c r="D24" s="66">
        <v>305035.1201</v>
      </c>
      <c r="E24" s="66">
        <v>438483</v>
      </c>
      <c r="F24" s="67">
        <v>69.566008283103301</v>
      </c>
      <c r="G24" s="66">
        <v>345098.92680000002</v>
      </c>
      <c r="H24" s="67">
        <v>-11.609368673354</v>
      </c>
      <c r="I24" s="66">
        <v>57230.6535</v>
      </c>
      <c r="J24" s="67">
        <v>18.7619882855581</v>
      </c>
      <c r="K24" s="66">
        <v>52355.197999999997</v>
      </c>
      <c r="L24" s="67">
        <v>15.1710694917177</v>
      </c>
      <c r="M24" s="67">
        <v>9.3122663770653993E-2</v>
      </c>
      <c r="N24" s="66">
        <v>5847650.4282999998</v>
      </c>
      <c r="O24" s="66">
        <v>63778048.652400002</v>
      </c>
      <c r="P24" s="66">
        <v>32531</v>
      </c>
      <c r="Q24" s="66">
        <v>32547</v>
      </c>
      <c r="R24" s="67">
        <v>-4.9159676775123E-2</v>
      </c>
      <c r="S24" s="66">
        <v>9.37675202422305</v>
      </c>
      <c r="T24" s="66">
        <v>9.61989073032845</v>
      </c>
      <c r="U24" s="68">
        <v>-2.5929949461956299</v>
      </c>
    </row>
    <row r="25" spans="1:21" ht="12" thickBot="1" x14ac:dyDescent="0.2">
      <c r="A25" s="51"/>
      <c r="B25" s="40" t="s">
        <v>23</v>
      </c>
      <c r="C25" s="41"/>
      <c r="D25" s="66">
        <v>287877.63559999998</v>
      </c>
      <c r="E25" s="66">
        <v>355517</v>
      </c>
      <c r="F25" s="67">
        <v>80.974365670277393</v>
      </c>
      <c r="G25" s="66">
        <v>261333.44149999999</v>
      </c>
      <c r="H25" s="67">
        <v>10.157212926000501</v>
      </c>
      <c r="I25" s="66">
        <v>20378.2395</v>
      </c>
      <c r="J25" s="67">
        <v>7.0787852128656299</v>
      </c>
      <c r="K25" s="66">
        <v>20495.509099999999</v>
      </c>
      <c r="L25" s="67">
        <v>7.8426660523659004</v>
      </c>
      <c r="M25" s="67">
        <v>-5.7217217404960004E-3</v>
      </c>
      <c r="N25" s="66">
        <v>4912672.0593999997</v>
      </c>
      <c r="O25" s="66">
        <v>61938557.393200003</v>
      </c>
      <c r="P25" s="66">
        <v>22793</v>
      </c>
      <c r="Q25" s="66">
        <v>23344</v>
      </c>
      <c r="R25" s="67">
        <v>-2.3603495544893698</v>
      </c>
      <c r="S25" s="66">
        <v>12.6300897468521</v>
      </c>
      <c r="T25" s="66">
        <v>12.447489650445499</v>
      </c>
      <c r="U25" s="68">
        <v>1.44575454384324</v>
      </c>
    </row>
    <row r="26" spans="1:21" ht="12" thickBot="1" x14ac:dyDescent="0.2">
      <c r="A26" s="51"/>
      <c r="B26" s="40" t="s">
        <v>24</v>
      </c>
      <c r="C26" s="41"/>
      <c r="D26" s="66">
        <v>805191.63569999998</v>
      </c>
      <c r="E26" s="66">
        <v>746134</v>
      </c>
      <c r="F26" s="67">
        <v>107.915151393717</v>
      </c>
      <c r="G26" s="66">
        <v>654147.22219999996</v>
      </c>
      <c r="H26" s="67">
        <v>23.090278208629201</v>
      </c>
      <c r="I26" s="66">
        <v>146016.36919999999</v>
      </c>
      <c r="J26" s="67">
        <v>18.134362395985299</v>
      </c>
      <c r="K26" s="66">
        <v>112434.20789999999</v>
      </c>
      <c r="L26" s="67">
        <v>17.187905731964399</v>
      </c>
      <c r="M26" s="67">
        <v>0.29868277570709001</v>
      </c>
      <c r="N26" s="66">
        <v>12425986.9077</v>
      </c>
      <c r="O26" s="66">
        <v>132396236.6195</v>
      </c>
      <c r="P26" s="66">
        <v>48098</v>
      </c>
      <c r="Q26" s="66">
        <v>47069</v>
      </c>
      <c r="R26" s="67">
        <v>2.1861522445770998</v>
      </c>
      <c r="S26" s="66">
        <v>16.740646922949001</v>
      </c>
      <c r="T26" s="66">
        <v>13.590078421041399</v>
      </c>
      <c r="U26" s="68">
        <v>18.819873069472401</v>
      </c>
    </row>
    <row r="27" spans="1:21" ht="12" thickBot="1" x14ac:dyDescent="0.2">
      <c r="A27" s="51"/>
      <c r="B27" s="40" t="s">
        <v>25</v>
      </c>
      <c r="C27" s="41"/>
      <c r="D27" s="66">
        <v>281314.68119999999</v>
      </c>
      <c r="E27" s="66">
        <v>348204</v>
      </c>
      <c r="F27" s="67">
        <v>80.790192301064906</v>
      </c>
      <c r="G27" s="66">
        <v>248537.67189999999</v>
      </c>
      <c r="H27" s="67">
        <v>13.187944125101399</v>
      </c>
      <c r="I27" s="66">
        <v>111586.211</v>
      </c>
      <c r="J27" s="67">
        <v>39.665974958721797</v>
      </c>
      <c r="K27" s="66">
        <v>68425.291200000007</v>
      </c>
      <c r="L27" s="67">
        <v>27.531154805188301</v>
      </c>
      <c r="M27" s="67">
        <v>0.63077436782614704</v>
      </c>
      <c r="N27" s="66">
        <v>5389968.1617000001</v>
      </c>
      <c r="O27" s="66">
        <v>55946684.175499998</v>
      </c>
      <c r="P27" s="66">
        <v>38789</v>
      </c>
      <c r="Q27" s="66">
        <v>39637</v>
      </c>
      <c r="R27" s="67">
        <v>-2.13941519287535</v>
      </c>
      <c r="S27" s="66">
        <v>7.2524344840032002</v>
      </c>
      <c r="T27" s="66">
        <v>7.3720643918560897</v>
      </c>
      <c r="U27" s="68">
        <v>-1.6495138028032801</v>
      </c>
    </row>
    <row r="28" spans="1:21" ht="12" thickBot="1" x14ac:dyDescent="0.2">
      <c r="A28" s="51"/>
      <c r="B28" s="40" t="s">
        <v>26</v>
      </c>
      <c r="C28" s="41"/>
      <c r="D28" s="66">
        <v>943531.54650000005</v>
      </c>
      <c r="E28" s="66">
        <v>1273603</v>
      </c>
      <c r="F28" s="67">
        <v>74.083646670116195</v>
      </c>
      <c r="G28" s="66">
        <v>983604.5797</v>
      </c>
      <c r="H28" s="67">
        <v>-4.0740999002081102</v>
      </c>
      <c r="I28" s="66">
        <v>30114.355</v>
      </c>
      <c r="J28" s="67">
        <v>3.1916638200077401</v>
      </c>
      <c r="K28" s="66">
        <v>52077.293100000003</v>
      </c>
      <c r="L28" s="67">
        <v>5.2945354438959198</v>
      </c>
      <c r="M28" s="67">
        <v>-0.42173732144307602</v>
      </c>
      <c r="N28" s="66">
        <v>16609424.926000001</v>
      </c>
      <c r="O28" s="66">
        <v>188309554.12149999</v>
      </c>
      <c r="P28" s="66">
        <v>52230</v>
      </c>
      <c r="Q28" s="66">
        <v>53162</v>
      </c>
      <c r="R28" s="67">
        <v>-1.75313193634551</v>
      </c>
      <c r="S28" s="66">
        <v>18.064934836300999</v>
      </c>
      <c r="T28" s="66">
        <v>18.274439150144801</v>
      </c>
      <c r="U28" s="68">
        <v>-1.15972914235413</v>
      </c>
    </row>
    <row r="29" spans="1:21" ht="12" thickBot="1" x14ac:dyDescent="0.2">
      <c r="A29" s="51"/>
      <c r="B29" s="40" t="s">
        <v>27</v>
      </c>
      <c r="C29" s="41"/>
      <c r="D29" s="66">
        <v>575875.51740000001</v>
      </c>
      <c r="E29" s="66">
        <v>775981</v>
      </c>
      <c r="F29" s="67">
        <v>74.212579612129701</v>
      </c>
      <c r="G29" s="66">
        <v>603619.72649999999</v>
      </c>
      <c r="H29" s="67">
        <v>-4.5963058995554498</v>
      </c>
      <c r="I29" s="66">
        <v>88659.679199999999</v>
      </c>
      <c r="J29" s="67">
        <v>15.395632653439799</v>
      </c>
      <c r="K29" s="66">
        <v>92974.59</v>
      </c>
      <c r="L29" s="67">
        <v>15.402841543814301</v>
      </c>
      <c r="M29" s="67">
        <v>-4.6409570614939E-2</v>
      </c>
      <c r="N29" s="66">
        <v>9995923.7866999991</v>
      </c>
      <c r="O29" s="66">
        <v>134095746.6513</v>
      </c>
      <c r="P29" s="66">
        <v>97587</v>
      </c>
      <c r="Q29" s="66">
        <v>98775</v>
      </c>
      <c r="R29" s="67">
        <v>-1.20273348519362</v>
      </c>
      <c r="S29" s="66">
        <v>5.9011499216084102</v>
      </c>
      <c r="T29" s="66">
        <v>5.9129498962287999</v>
      </c>
      <c r="U29" s="68">
        <v>-0.19996059712334999</v>
      </c>
    </row>
    <row r="30" spans="1:21" ht="12" thickBot="1" x14ac:dyDescent="0.2">
      <c r="A30" s="51"/>
      <c r="B30" s="40" t="s">
        <v>28</v>
      </c>
      <c r="C30" s="41"/>
      <c r="D30" s="66">
        <v>1592672.6747999999</v>
      </c>
      <c r="E30" s="66">
        <v>1417427</v>
      </c>
      <c r="F30" s="67">
        <v>112.363647284834</v>
      </c>
      <c r="G30" s="66">
        <v>1165422.7560000001</v>
      </c>
      <c r="H30" s="67">
        <v>36.660509381713197</v>
      </c>
      <c r="I30" s="66">
        <v>143432.77770000001</v>
      </c>
      <c r="J30" s="67">
        <v>9.0057913323597099</v>
      </c>
      <c r="K30" s="66">
        <v>153841.6679</v>
      </c>
      <c r="L30" s="67">
        <v>13.2005031743176</v>
      </c>
      <c r="M30" s="67">
        <v>-6.7659759167237002E-2</v>
      </c>
      <c r="N30" s="66">
        <v>23842085.607000001</v>
      </c>
      <c r="O30" s="66">
        <v>248505476.15630001</v>
      </c>
      <c r="P30" s="66">
        <v>81636</v>
      </c>
      <c r="Q30" s="66">
        <v>83346</v>
      </c>
      <c r="R30" s="67">
        <v>-2.0516881434022101</v>
      </c>
      <c r="S30" s="66">
        <v>19.509440379244499</v>
      </c>
      <c r="T30" s="66">
        <v>19.884741316919801</v>
      </c>
      <c r="U30" s="68">
        <v>-1.92368889306865</v>
      </c>
    </row>
    <row r="31" spans="1:21" ht="12" thickBot="1" x14ac:dyDescent="0.2">
      <c r="A31" s="51"/>
      <c r="B31" s="40" t="s">
        <v>29</v>
      </c>
      <c r="C31" s="41"/>
      <c r="D31" s="66">
        <v>1097667.1040000001</v>
      </c>
      <c r="E31" s="66">
        <v>1377081</v>
      </c>
      <c r="F31" s="67">
        <v>79.709697831863195</v>
      </c>
      <c r="G31" s="66">
        <v>1105800.9343000001</v>
      </c>
      <c r="H31" s="67">
        <v>-0.73556008569921605</v>
      </c>
      <c r="I31" s="66">
        <v>5919.0315000000001</v>
      </c>
      <c r="J31" s="67">
        <v>0.53923739523854797</v>
      </c>
      <c r="K31" s="66">
        <v>25693.6194</v>
      </c>
      <c r="L31" s="67">
        <v>2.32353026688883</v>
      </c>
      <c r="M31" s="67">
        <v>-0.76963029583913001</v>
      </c>
      <c r="N31" s="66">
        <v>15749095.4188</v>
      </c>
      <c r="O31" s="66">
        <v>213206027.94580001</v>
      </c>
      <c r="P31" s="66">
        <v>40034</v>
      </c>
      <c r="Q31" s="66">
        <v>41377</v>
      </c>
      <c r="R31" s="67">
        <v>-3.2457645551876699</v>
      </c>
      <c r="S31" s="66">
        <v>27.418371983813799</v>
      </c>
      <c r="T31" s="66">
        <v>28.758788177006501</v>
      </c>
      <c r="U31" s="68">
        <v>-4.8887519433469198</v>
      </c>
    </row>
    <row r="32" spans="1:21" ht="12" thickBot="1" x14ac:dyDescent="0.2">
      <c r="A32" s="51"/>
      <c r="B32" s="40" t="s">
        <v>30</v>
      </c>
      <c r="C32" s="41"/>
      <c r="D32" s="66">
        <v>140170.39319999999</v>
      </c>
      <c r="E32" s="66">
        <v>189705</v>
      </c>
      <c r="F32" s="67">
        <v>73.888612951688202</v>
      </c>
      <c r="G32" s="66">
        <v>140272.85939999999</v>
      </c>
      <c r="H32" s="67">
        <v>-7.3047773060530993E-2</v>
      </c>
      <c r="I32" s="66">
        <v>38201.471700000002</v>
      </c>
      <c r="J32" s="67">
        <v>27.253595304889298</v>
      </c>
      <c r="K32" s="66">
        <v>34710.153100000003</v>
      </c>
      <c r="L32" s="67">
        <v>24.744739109524399</v>
      </c>
      <c r="M32" s="67">
        <v>0.100584938071045</v>
      </c>
      <c r="N32" s="66">
        <v>2724680.3546000002</v>
      </c>
      <c r="O32" s="66">
        <v>32653790.401500002</v>
      </c>
      <c r="P32" s="66">
        <v>28797</v>
      </c>
      <c r="Q32" s="66">
        <v>29051</v>
      </c>
      <c r="R32" s="67">
        <v>-0.87432446387387697</v>
      </c>
      <c r="S32" s="66">
        <v>4.8675345765183904</v>
      </c>
      <c r="T32" s="66">
        <v>4.9315131286358502</v>
      </c>
      <c r="U32" s="68">
        <v>-1.31439337742151</v>
      </c>
    </row>
    <row r="33" spans="1:21" ht="12" thickBot="1" x14ac:dyDescent="0.2">
      <c r="A33" s="51"/>
      <c r="B33" s="40" t="s">
        <v>31</v>
      </c>
      <c r="C33" s="41"/>
      <c r="D33" s="69"/>
      <c r="E33" s="69"/>
      <c r="F33" s="69"/>
      <c r="G33" s="66">
        <v>322.55439999999999</v>
      </c>
      <c r="H33" s="69"/>
      <c r="I33" s="69"/>
      <c r="J33" s="69"/>
      <c r="K33" s="66">
        <v>62.189</v>
      </c>
      <c r="L33" s="67">
        <v>19.280158633706399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51"/>
      <c r="B34" s="40" t="s">
        <v>36</v>
      </c>
      <c r="C34" s="4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152851.80350000001</v>
      </c>
      <c r="E35" s="66">
        <v>198424</v>
      </c>
      <c r="F35" s="67">
        <v>77.032921168810205</v>
      </c>
      <c r="G35" s="66">
        <v>169173.05040000001</v>
      </c>
      <c r="H35" s="67">
        <v>-9.6476636564803506</v>
      </c>
      <c r="I35" s="66">
        <v>24048.428</v>
      </c>
      <c r="J35" s="67">
        <v>15.733166013968599</v>
      </c>
      <c r="K35" s="66">
        <v>15506.230600000001</v>
      </c>
      <c r="L35" s="67">
        <v>9.1658988020470193</v>
      </c>
      <c r="M35" s="67">
        <v>0.55088806689099601</v>
      </c>
      <c r="N35" s="66">
        <v>3106936.8827</v>
      </c>
      <c r="O35" s="66">
        <v>34312705.865400001</v>
      </c>
      <c r="P35" s="66">
        <v>11226</v>
      </c>
      <c r="Q35" s="66">
        <v>11487</v>
      </c>
      <c r="R35" s="67">
        <v>-2.2721337163750399</v>
      </c>
      <c r="S35" s="66">
        <v>13.61587417602</v>
      </c>
      <c r="T35" s="66">
        <v>13.858790867937699</v>
      </c>
      <c r="U35" s="68">
        <v>-1.7840697466603801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752461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1060364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603752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324602.56430000003</v>
      </c>
      <c r="E39" s="66">
        <v>404467</v>
      </c>
      <c r="F39" s="67">
        <v>80.2544000623042</v>
      </c>
      <c r="G39" s="66">
        <v>401942.3076</v>
      </c>
      <c r="H39" s="67">
        <v>-19.241503528652199</v>
      </c>
      <c r="I39" s="66">
        <v>17721.074400000001</v>
      </c>
      <c r="J39" s="67">
        <v>5.4593143582261003</v>
      </c>
      <c r="K39" s="66">
        <v>23581.0877</v>
      </c>
      <c r="L39" s="67">
        <v>5.8667841762671902</v>
      </c>
      <c r="M39" s="67">
        <v>-0.248504792253497</v>
      </c>
      <c r="N39" s="66">
        <v>5064979.8477999996</v>
      </c>
      <c r="O39" s="66">
        <v>57803206.5638</v>
      </c>
      <c r="P39" s="66">
        <v>500</v>
      </c>
      <c r="Q39" s="66">
        <v>476</v>
      </c>
      <c r="R39" s="67">
        <v>5.0420168067226898</v>
      </c>
      <c r="S39" s="66">
        <v>649.20512859999997</v>
      </c>
      <c r="T39" s="66">
        <v>697.95302878151301</v>
      </c>
      <c r="U39" s="68">
        <v>-7.50885937802689</v>
      </c>
    </row>
    <row r="40" spans="1:21" ht="12" thickBot="1" x14ac:dyDescent="0.2">
      <c r="A40" s="51"/>
      <c r="B40" s="40" t="s">
        <v>34</v>
      </c>
      <c r="C40" s="41"/>
      <c r="D40" s="66">
        <v>743388.21860000002</v>
      </c>
      <c r="E40" s="66">
        <v>462465</v>
      </c>
      <c r="F40" s="67">
        <v>160.744752273145</v>
      </c>
      <c r="G40" s="66">
        <v>498611.99489999999</v>
      </c>
      <c r="H40" s="67">
        <v>49.091523309440497</v>
      </c>
      <c r="I40" s="66">
        <v>39879.816500000001</v>
      </c>
      <c r="J40" s="67">
        <v>5.3646016310433904</v>
      </c>
      <c r="K40" s="66">
        <v>25106.578399999999</v>
      </c>
      <c r="L40" s="67">
        <v>5.0352937066897701</v>
      </c>
      <c r="M40" s="67">
        <v>0.58842100522944996</v>
      </c>
      <c r="N40" s="66">
        <v>11553931.2918</v>
      </c>
      <c r="O40" s="66">
        <v>114647402.7823</v>
      </c>
      <c r="P40" s="66">
        <v>3384</v>
      </c>
      <c r="Q40" s="66">
        <v>4665</v>
      </c>
      <c r="R40" s="67">
        <v>-27.459807073955002</v>
      </c>
      <c r="S40" s="66">
        <v>219.67736956264801</v>
      </c>
      <c r="T40" s="66">
        <v>229.57571224008601</v>
      </c>
      <c r="U40" s="68">
        <v>-4.5058545161681698</v>
      </c>
    </row>
    <row r="41" spans="1:21" ht="12" thickBot="1" x14ac:dyDescent="0.2">
      <c r="A41" s="51"/>
      <c r="B41" s="40" t="s">
        <v>40</v>
      </c>
      <c r="C41" s="41"/>
      <c r="D41" s="69"/>
      <c r="E41" s="66">
        <v>177802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117771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15877.424999999999</v>
      </c>
      <c r="E44" s="71">
        <v>0</v>
      </c>
      <c r="F44" s="72"/>
      <c r="G44" s="71">
        <v>24071.035800000001</v>
      </c>
      <c r="H44" s="73">
        <v>-34.039294644728201</v>
      </c>
      <c r="I44" s="71">
        <v>1917.3113000000001</v>
      </c>
      <c r="J44" s="73">
        <v>12.0757068605268</v>
      </c>
      <c r="K44" s="71">
        <v>4674.0065000000004</v>
      </c>
      <c r="L44" s="73">
        <v>19.417554520026101</v>
      </c>
      <c r="M44" s="73">
        <v>-0.58979276130660097</v>
      </c>
      <c r="N44" s="71">
        <v>354266.19420000003</v>
      </c>
      <c r="O44" s="71">
        <v>7255157.1348000001</v>
      </c>
      <c r="P44" s="71">
        <v>33</v>
      </c>
      <c r="Q44" s="71">
        <v>24</v>
      </c>
      <c r="R44" s="73">
        <v>37.5</v>
      </c>
      <c r="S44" s="71">
        <v>481.13409090909101</v>
      </c>
      <c r="T44" s="71">
        <v>564.409316666667</v>
      </c>
      <c r="U44" s="74">
        <v>-17.308111674279701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111077</v>
      </c>
      <c r="D2" s="32">
        <v>729753.01211965794</v>
      </c>
      <c r="E2" s="32">
        <v>568017.22061623901</v>
      </c>
      <c r="F2" s="32">
        <v>161735.79150341899</v>
      </c>
      <c r="G2" s="32">
        <v>568017.22061623901</v>
      </c>
      <c r="H2" s="32">
        <v>0.22163086526171</v>
      </c>
    </row>
    <row r="3" spans="1:8" ht="14.25" x14ac:dyDescent="0.2">
      <c r="A3" s="32">
        <v>2</v>
      </c>
      <c r="B3" s="33">
        <v>13</v>
      </c>
      <c r="C3" s="32">
        <v>13310.16</v>
      </c>
      <c r="D3" s="32">
        <v>128008.913770078</v>
      </c>
      <c r="E3" s="32">
        <v>100055.694819779</v>
      </c>
      <c r="F3" s="32">
        <v>27953.2189502988</v>
      </c>
      <c r="G3" s="32">
        <v>100055.694819779</v>
      </c>
      <c r="H3" s="32">
        <v>0.21836931606580701</v>
      </c>
    </row>
    <row r="4" spans="1:8" ht="14.25" x14ac:dyDescent="0.2">
      <c r="A4" s="32">
        <v>3</v>
      </c>
      <c r="B4" s="33">
        <v>14</v>
      </c>
      <c r="C4" s="32">
        <v>155024</v>
      </c>
      <c r="D4" s="32">
        <v>216696.23381709401</v>
      </c>
      <c r="E4" s="32">
        <v>157612.27989572601</v>
      </c>
      <c r="F4" s="32">
        <v>59083.953921367502</v>
      </c>
      <c r="G4" s="32">
        <v>157612.27989572601</v>
      </c>
      <c r="H4" s="32">
        <v>0.27265796401075598</v>
      </c>
    </row>
    <row r="5" spans="1:8" ht="14.25" x14ac:dyDescent="0.2">
      <c r="A5" s="32">
        <v>4</v>
      </c>
      <c r="B5" s="33">
        <v>15</v>
      </c>
      <c r="C5" s="32">
        <v>5458</v>
      </c>
      <c r="D5" s="32">
        <v>72570.386100854696</v>
      </c>
      <c r="E5" s="32">
        <v>57768.8503196581</v>
      </c>
      <c r="F5" s="32">
        <v>14801.535781196601</v>
      </c>
      <c r="G5" s="32">
        <v>57768.8503196581</v>
      </c>
      <c r="H5" s="32">
        <v>0.20396110006395901</v>
      </c>
    </row>
    <row r="6" spans="1:8" ht="14.25" x14ac:dyDescent="0.2">
      <c r="A6" s="32">
        <v>5</v>
      </c>
      <c r="B6" s="33">
        <v>16</v>
      </c>
      <c r="C6" s="32">
        <v>3974</v>
      </c>
      <c r="D6" s="32">
        <v>198110.16959145301</v>
      </c>
      <c r="E6" s="32">
        <v>158934.72523247899</v>
      </c>
      <c r="F6" s="32">
        <v>39175.444358974397</v>
      </c>
      <c r="G6" s="32">
        <v>158934.72523247899</v>
      </c>
      <c r="H6" s="32">
        <v>0.19774575146628201</v>
      </c>
    </row>
    <row r="7" spans="1:8" ht="14.25" x14ac:dyDescent="0.2">
      <c r="A7" s="32">
        <v>6</v>
      </c>
      <c r="B7" s="33">
        <v>17</v>
      </c>
      <c r="C7" s="32">
        <v>22324</v>
      </c>
      <c r="D7" s="32">
        <v>353450.10601709399</v>
      </c>
      <c r="E7" s="32">
        <v>257459.865605128</v>
      </c>
      <c r="F7" s="32">
        <v>95990.240411965802</v>
      </c>
      <c r="G7" s="32">
        <v>257459.865605128</v>
      </c>
      <c r="H7" s="32">
        <v>0.271580737359641</v>
      </c>
    </row>
    <row r="8" spans="1:8" ht="14.25" x14ac:dyDescent="0.2">
      <c r="A8" s="32">
        <v>7</v>
      </c>
      <c r="B8" s="33">
        <v>18</v>
      </c>
      <c r="C8" s="32">
        <v>46499</v>
      </c>
      <c r="D8" s="32">
        <v>190631.22470683799</v>
      </c>
      <c r="E8" s="32">
        <v>182622.336646154</v>
      </c>
      <c r="F8" s="32">
        <v>8008.8880606837602</v>
      </c>
      <c r="G8" s="32">
        <v>182622.336646154</v>
      </c>
      <c r="H8" s="32">
        <v>4.2012467123369902E-2</v>
      </c>
    </row>
    <row r="9" spans="1:8" ht="14.25" x14ac:dyDescent="0.2">
      <c r="A9" s="32">
        <v>8</v>
      </c>
      <c r="B9" s="33">
        <v>19</v>
      </c>
      <c r="C9" s="32">
        <v>34224</v>
      </c>
      <c r="D9" s="32">
        <v>150898.14413931599</v>
      </c>
      <c r="E9" s="32">
        <v>122459.275789744</v>
      </c>
      <c r="F9" s="32">
        <v>28438.8683495726</v>
      </c>
      <c r="G9" s="32">
        <v>122459.275789744</v>
      </c>
      <c r="H9" s="32">
        <v>0.18846400339633401</v>
      </c>
    </row>
    <row r="10" spans="1:8" ht="14.25" x14ac:dyDescent="0.2">
      <c r="A10" s="32">
        <v>9</v>
      </c>
      <c r="B10" s="33">
        <v>21</v>
      </c>
      <c r="C10" s="32">
        <v>334595</v>
      </c>
      <c r="D10" s="32">
        <v>1191516.2209999999</v>
      </c>
      <c r="E10" s="32">
        <v>1215347.3370000001</v>
      </c>
      <c r="F10" s="32">
        <v>-23831.116000000002</v>
      </c>
      <c r="G10" s="32">
        <v>1215347.3370000001</v>
      </c>
      <c r="H10" s="32">
        <v>-2.00006643468096E-2</v>
      </c>
    </row>
    <row r="11" spans="1:8" ht="14.25" x14ac:dyDescent="0.2">
      <c r="A11" s="32">
        <v>10</v>
      </c>
      <c r="B11" s="33">
        <v>22</v>
      </c>
      <c r="C11" s="32">
        <v>69135</v>
      </c>
      <c r="D11" s="32">
        <v>749068.30195982906</v>
      </c>
      <c r="E11" s="32">
        <v>714284.424534188</v>
      </c>
      <c r="F11" s="32">
        <v>34783.877425641003</v>
      </c>
      <c r="G11" s="32">
        <v>714284.424534188</v>
      </c>
      <c r="H11" s="32">
        <v>4.6436189242868797E-2</v>
      </c>
    </row>
    <row r="12" spans="1:8" ht="14.25" x14ac:dyDescent="0.2">
      <c r="A12" s="32">
        <v>11</v>
      </c>
      <c r="B12" s="33">
        <v>23</v>
      </c>
      <c r="C12" s="32">
        <v>337448.74</v>
      </c>
      <c r="D12" s="32">
        <v>2020405.39748632</v>
      </c>
      <c r="E12" s="32">
        <v>1712974.0163102599</v>
      </c>
      <c r="F12" s="32">
        <v>307431.38117606798</v>
      </c>
      <c r="G12" s="32">
        <v>1712974.0163102599</v>
      </c>
      <c r="H12" s="32">
        <v>0.15216321514412801</v>
      </c>
    </row>
    <row r="13" spans="1:8" ht="14.25" x14ac:dyDescent="0.2">
      <c r="A13" s="32">
        <v>12</v>
      </c>
      <c r="B13" s="33">
        <v>24</v>
      </c>
      <c r="C13" s="32">
        <v>21203.026000000002</v>
      </c>
      <c r="D13" s="32">
        <v>539660.20767948695</v>
      </c>
      <c r="E13" s="32">
        <v>484943.34757008502</v>
      </c>
      <c r="F13" s="32">
        <v>54716.860109401699</v>
      </c>
      <c r="G13" s="32">
        <v>484943.34757008502</v>
      </c>
      <c r="H13" s="32">
        <v>0.101391318705305</v>
      </c>
    </row>
    <row r="14" spans="1:8" ht="14.25" x14ac:dyDescent="0.2">
      <c r="A14" s="32">
        <v>13</v>
      </c>
      <c r="B14" s="33">
        <v>25</v>
      </c>
      <c r="C14" s="32">
        <v>100594</v>
      </c>
      <c r="D14" s="32">
        <v>1096102.6682</v>
      </c>
      <c r="E14" s="32">
        <v>1015118.1131</v>
      </c>
      <c r="F14" s="32">
        <v>80984.555099999998</v>
      </c>
      <c r="G14" s="32">
        <v>1015118.1131</v>
      </c>
      <c r="H14" s="32">
        <v>7.3884096307320707E-2</v>
      </c>
    </row>
    <row r="15" spans="1:8" ht="14.25" x14ac:dyDescent="0.2">
      <c r="A15" s="32">
        <v>14</v>
      </c>
      <c r="B15" s="33">
        <v>26</v>
      </c>
      <c r="C15" s="32">
        <v>94438</v>
      </c>
      <c r="D15" s="32">
        <v>434034.394791128</v>
      </c>
      <c r="E15" s="32">
        <v>403325.61616834602</v>
      </c>
      <c r="F15" s="32">
        <v>30708.778622781902</v>
      </c>
      <c r="G15" s="32">
        <v>403325.61616834602</v>
      </c>
      <c r="H15" s="32">
        <v>7.0751947291089801E-2</v>
      </c>
    </row>
    <row r="16" spans="1:8" ht="14.25" x14ac:dyDescent="0.2">
      <c r="A16" s="32">
        <v>15</v>
      </c>
      <c r="B16" s="33">
        <v>27</v>
      </c>
      <c r="C16" s="32">
        <v>222454.38099999999</v>
      </c>
      <c r="D16" s="32">
        <v>1486620.0713</v>
      </c>
      <c r="E16" s="32">
        <v>1318816.3988000001</v>
      </c>
      <c r="F16" s="32">
        <v>167803.67249999999</v>
      </c>
      <c r="G16" s="32">
        <v>1318816.3988000001</v>
      </c>
      <c r="H16" s="32">
        <v>0.112875963226611</v>
      </c>
    </row>
    <row r="17" spans="1:8" ht="14.25" x14ac:dyDescent="0.2">
      <c r="A17" s="32">
        <v>16</v>
      </c>
      <c r="B17" s="33">
        <v>29</v>
      </c>
      <c r="C17" s="32">
        <v>245092</v>
      </c>
      <c r="D17" s="32">
        <v>3076288.3726367499</v>
      </c>
      <c r="E17" s="32">
        <v>2795508.5692717899</v>
      </c>
      <c r="F17" s="32">
        <v>280779.80336495698</v>
      </c>
      <c r="G17" s="32">
        <v>2795508.5692717899</v>
      </c>
      <c r="H17" s="32">
        <v>9.1272263635120393E-2</v>
      </c>
    </row>
    <row r="18" spans="1:8" ht="14.25" x14ac:dyDescent="0.2">
      <c r="A18" s="32">
        <v>17</v>
      </c>
      <c r="B18" s="33">
        <v>31</v>
      </c>
      <c r="C18" s="32">
        <v>42890.097999999998</v>
      </c>
      <c r="D18" s="32">
        <v>305035.07151865202</v>
      </c>
      <c r="E18" s="32">
        <v>247804.45842958501</v>
      </c>
      <c r="F18" s="32">
        <v>57230.613089066901</v>
      </c>
      <c r="G18" s="32">
        <v>247804.45842958501</v>
      </c>
      <c r="H18" s="32">
        <v>0.187619780257194</v>
      </c>
    </row>
    <row r="19" spans="1:8" ht="14.25" x14ac:dyDescent="0.2">
      <c r="A19" s="32">
        <v>18</v>
      </c>
      <c r="B19" s="33">
        <v>32</v>
      </c>
      <c r="C19" s="32">
        <v>18269.400000000001</v>
      </c>
      <c r="D19" s="32">
        <v>287877.64359546202</v>
      </c>
      <c r="E19" s="32">
        <v>267499.40286519402</v>
      </c>
      <c r="F19" s="32">
        <v>20378.240730268</v>
      </c>
      <c r="G19" s="32">
        <v>267499.40286519402</v>
      </c>
      <c r="H19" s="32">
        <v>7.0787854436186903E-2</v>
      </c>
    </row>
    <row r="20" spans="1:8" ht="14.25" x14ac:dyDescent="0.2">
      <c r="A20" s="32">
        <v>19</v>
      </c>
      <c r="B20" s="33">
        <v>33</v>
      </c>
      <c r="C20" s="32">
        <v>82233.917000000001</v>
      </c>
      <c r="D20" s="32">
        <v>805191.61650206498</v>
      </c>
      <c r="E20" s="32">
        <v>659174.72966814402</v>
      </c>
      <c r="F20" s="32">
        <v>146016.88683392099</v>
      </c>
      <c r="G20" s="32">
        <v>659174.72966814402</v>
      </c>
      <c r="H20" s="32">
        <v>0.18134427115405299</v>
      </c>
    </row>
    <row r="21" spans="1:8" ht="14.25" x14ac:dyDescent="0.2">
      <c r="A21" s="32">
        <v>20</v>
      </c>
      <c r="B21" s="33">
        <v>34</v>
      </c>
      <c r="C21" s="32">
        <v>43207.175000000003</v>
      </c>
      <c r="D21" s="32">
        <v>281314.624343401</v>
      </c>
      <c r="E21" s="32">
        <v>169728.47944710299</v>
      </c>
      <c r="F21" s="32">
        <v>111586.14489629801</v>
      </c>
      <c r="G21" s="32">
        <v>169728.47944710299</v>
      </c>
      <c r="H21" s="32">
        <v>0.39665959477486801</v>
      </c>
    </row>
    <row r="22" spans="1:8" ht="14.25" x14ac:dyDescent="0.2">
      <c r="A22" s="32">
        <v>21</v>
      </c>
      <c r="B22" s="33">
        <v>35</v>
      </c>
      <c r="C22" s="32">
        <v>40174.442999999999</v>
      </c>
      <c r="D22" s="32">
        <v>943531.54602654895</v>
      </c>
      <c r="E22" s="32">
        <v>913417.13734601799</v>
      </c>
      <c r="F22" s="32">
        <v>30114.408680531</v>
      </c>
      <c r="G22" s="32">
        <v>913417.13734601799</v>
      </c>
      <c r="H22" s="32">
        <v>3.1916695109294901E-2</v>
      </c>
    </row>
    <row r="23" spans="1:8" ht="14.25" x14ac:dyDescent="0.2">
      <c r="A23" s="32">
        <v>22</v>
      </c>
      <c r="B23" s="33">
        <v>36</v>
      </c>
      <c r="C23" s="32">
        <v>127042.443</v>
      </c>
      <c r="D23" s="32">
        <v>575875.515995575</v>
      </c>
      <c r="E23" s="32">
        <v>487215.77496462199</v>
      </c>
      <c r="F23" s="32">
        <v>88659.741030952995</v>
      </c>
      <c r="G23" s="32">
        <v>487215.77496462199</v>
      </c>
      <c r="H23" s="32">
        <v>0.15395643427847</v>
      </c>
    </row>
    <row r="24" spans="1:8" ht="14.25" x14ac:dyDescent="0.2">
      <c r="A24" s="32">
        <v>23</v>
      </c>
      <c r="B24" s="33">
        <v>37</v>
      </c>
      <c r="C24" s="32">
        <v>177307.30900000001</v>
      </c>
      <c r="D24" s="32">
        <v>1592672.63400885</v>
      </c>
      <c r="E24" s="32">
        <v>1449239.91117735</v>
      </c>
      <c r="F24" s="32">
        <v>143432.72283149799</v>
      </c>
      <c r="G24" s="32">
        <v>1449239.91117735</v>
      </c>
      <c r="H24" s="32">
        <v>9.0057881179554794E-2</v>
      </c>
    </row>
    <row r="25" spans="1:8" ht="14.25" x14ac:dyDescent="0.2">
      <c r="A25" s="32">
        <v>24</v>
      </c>
      <c r="B25" s="33">
        <v>38</v>
      </c>
      <c r="C25" s="32">
        <v>217414.22399999999</v>
      </c>
      <c r="D25" s="32">
        <v>1097666.9838477899</v>
      </c>
      <c r="E25" s="32">
        <v>1091748.10912301</v>
      </c>
      <c r="F25" s="32">
        <v>5918.8747247787596</v>
      </c>
      <c r="G25" s="32">
        <v>1091748.10912301</v>
      </c>
      <c r="H25" s="32">
        <v>5.3922317167913701E-3</v>
      </c>
    </row>
    <row r="26" spans="1:8" ht="14.25" x14ac:dyDescent="0.2">
      <c r="A26" s="32">
        <v>25</v>
      </c>
      <c r="B26" s="33">
        <v>39</v>
      </c>
      <c r="C26" s="32">
        <v>94867.334000000003</v>
      </c>
      <c r="D26" s="32">
        <v>140170.277324597</v>
      </c>
      <c r="E26" s="32">
        <v>101968.902180865</v>
      </c>
      <c r="F26" s="32">
        <v>38201.375143732701</v>
      </c>
      <c r="G26" s="32">
        <v>101968.902180865</v>
      </c>
      <c r="H26" s="32">
        <v>0.27253548949802198</v>
      </c>
    </row>
    <row r="27" spans="1:8" ht="14.25" x14ac:dyDescent="0.2">
      <c r="A27" s="32">
        <v>26</v>
      </c>
      <c r="B27" s="33">
        <v>42</v>
      </c>
      <c r="C27" s="32">
        <v>7880.973</v>
      </c>
      <c r="D27" s="32">
        <v>152851.80309999999</v>
      </c>
      <c r="E27" s="32">
        <v>128803.3977</v>
      </c>
      <c r="F27" s="32">
        <v>24048.4054</v>
      </c>
      <c r="G27" s="32">
        <v>128803.3977</v>
      </c>
      <c r="H27" s="32">
        <v>0.157331512695777</v>
      </c>
    </row>
    <row r="28" spans="1:8" ht="14.25" x14ac:dyDescent="0.2">
      <c r="A28" s="32">
        <v>27</v>
      </c>
      <c r="B28" s="33">
        <v>75</v>
      </c>
      <c r="C28" s="32">
        <v>496</v>
      </c>
      <c r="D28" s="32">
        <v>324602.56410256401</v>
      </c>
      <c r="E28" s="32">
        <v>306881.49145299097</v>
      </c>
      <c r="F28" s="32">
        <v>17721.072649572601</v>
      </c>
      <c r="G28" s="32">
        <v>306881.49145299097</v>
      </c>
      <c r="H28" s="32">
        <v>5.45931382229419E-2</v>
      </c>
    </row>
    <row r="29" spans="1:8" ht="14.25" x14ac:dyDescent="0.2">
      <c r="A29" s="32">
        <v>28</v>
      </c>
      <c r="B29" s="33">
        <v>76</v>
      </c>
      <c r="C29" s="32">
        <v>3583</v>
      </c>
      <c r="D29" s="32">
        <v>743388.21190512797</v>
      </c>
      <c r="E29" s="32">
        <v>703508.408920513</v>
      </c>
      <c r="F29" s="32">
        <v>39879.802984615402</v>
      </c>
      <c r="G29" s="32">
        <v>703508.408920513</v>
      </c>
      <c r="H29" s="32">
        <v>5.3645998612774401E-2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15877.4249300355</v>
      </c>
      <c r="E30" s="32">
        <v>13960.1132289539</v>
      </c>
      <c r="F30" s="32">
        <v>1917.31170108161</v>
      </c>
      <c r="G30" s="32">
        <v>13960.1132289539</v>
      </c>
      <c r="H30" s="32">
        <v>0.120757094398513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2014-07-20T23:56:03Z</dcterms:modified>
</cp:coreProperties>
</file>