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<sst xmlns="http://schemas.openxmlformats.org/spreadsheetml/2006/main" count="116" uniqueCount="73">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</sst>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15343999.671499999</v>
      </c>
      <c r="F3" s="25">
        <f>RA!I7</f>
        <v>1834520.9073000001</v>
      </c>
      <c r="G3" s="16">
        <f>E3-F3</f>
        <v>13509478.764199998</v>
      </c>
      <c r="H3" s="27">
        <f>RA!J7</f>
        <v>11.955949860370801</v>
      </c>
      <c r="I3" s="20">
        <f>SUM(I4:I40)</f>
        <v>15344003.37151327</v>
      </c>
      <c r="J3" s="21">
        <f>SUM(J4:J40)</f>
        <v>13509478.7134861</v>
      </c>
      <c r="K3" s="22">
        <f>E3-I3</f>
        <v>-3.7000132706016302</v>
      </c>
      <c r="L3" s="22">
        <f>G3-J3</f>
        <v>5.0713898614048958E-2</v>
      </c>
    </row>
    <row r="4" spans="1:12" x14ac:dyDescent="0.15">
      <c r="A4" s="39">
        <f>RA!A8</f>
        <v>41841</v>
      </c>
      <c r="B4" s="12">
        <v>12</v>
      </c>
      <c r="C4" s="36" t="s">
        <v>6</v>
      </c>
      <c r="D4" s="36"/>
      <c r="E4" s="15">
        <f>VLOOKUP(C4,RA!B8:D39,3,0)</f>
        <v>618570.70279999997</v>
      </c>
      <c r="F4" s="25">
        <f>VLOOKUP(C4,RA!B8:I43,8,0)</f>
        <v>119554.6617</v>
      </c>
      <c r="G4" s="16">
        <f t="shared" ref="G4:G40" si="0">E4-F4</f>
        <v>499016.04109999997</v>
      </c>
      <c r="H4" s="27">
        <f>RA!J8</f>
        <v>19.327566138976199</v>
      </c>
      <c r="I4" s="20">
        <f>VLOOKUP(B4,RMS!B:D,3,FALSE)</f>
        <v>618571.08661196602</v>
      </c>
      <c r="J4" s="21">
        <f>VLOOKUP(B4,RMS!B:E,4,FALSE)</f>
        <v>499016.04930940201</v>
      </c>
      <c r="K4" s="22">
        <f t="shared" ref="K4:K40" si="1">E4-I4</f>
        <v>-0.38381196605041623</v>
      </c>
      <c r="L4" s="22">
        <f t="shared" ref="L4:L40" si="2">G4-J4</f>
        <v>-8.209402032662183E-3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94785.368199999997</v>
      </c>
      <c r="F5" s="25">
        <f>VLOOKUP(C5,RA!B9:I44,8,0)</f>
        <v>20983.539700000001</v>
      </c>
      <c r="G5" s="16">
        <f t="shared" si="0"/>
        <v>73801.828500000003</v>
      </c>
      <c r="H5" s="27">
        <f>RA!J9</f>
        <v>22.1379524060339</v>
      </c>
      <c r="I5" s="20">
        <f>VLOOKUP(B5,RMS!B:D,3,FALSE)</f>
        <v>94785.387044217496</v>
      </c>
      <c r="J5" s="21">
        <f>VLOOKUP(B5,RMS!B:E,4,FALSE)</f>
        <v>73801.831173958097</v>
      </c>
      <c r="K5" s="22">
        <f t="shared" si="1"/>
        <v>-1.8844217498553917E-2</v>
      </c>
      <c r="L5" s="22">
        <f t="shared" si="2"/>
        <v>-2.6739580935100093E-3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158956.2868</v>
      </c>
      <c r="F6" s="25">
        <f>VLOOKUP(C6,RA!B10:I45,8,0)</f>
        <v>44308.637600000002</v>
      </c>
      <c r="G6" s="16">
        <f t="shared" si="0"/>
        <v>114647.6492</v>
      </c>
      <c r="H6" s="27">
        <f>RA!J10</f>
        <v>27.874731155332999</v>
      </c>
      <c r="I6" s="20">
        <f>VLOOKUP(B6,RMS!B:D,3,FALSE)</f>
        <v>158958.394202564</v>
      </c>
      <c r="J6" s="21">
        <f>VLOOKUP(B6,RMS!B:E,4,FALSE)</f>
        <v>114647.64931025601</v>
      </c>
      <c r="K6" s="22">
        <f t="shared" si="1"/>
        <v>-2.1074025639973115</v>
      </c>
      <c r="L6" s="22">
        <f t="shared" si="2"/>
        <v>-1.1025600542780012E-4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56432.361299999997</v>
      </c>
      <c r="F7" s="25">
        <f>VLOOKUP(C7,RA!B11:I46,8,0)</f>
        <v>11594.681699999999</v>
      </c>
      <c r="G7" s="16">
        <f t="shared" si="0"/>
        <v>44837.679599999996</v>
      </c>
      <c r="H7" s="27">
        <f>RA!J11</f>
        <v>20.546157263137601</v>
      </c>
      <c r="I7" s="20">
        <f>VLOOKUP(B7,RMS!B:D,3,FALSE)</f>
        <v>56432.403000854698</v>
      </c>
      <c r="J7" s="21">
        <f>VLOOKUP(B7,RMS!B:E,4,FALSE)</f>
        <v>44837.679768376103</v>
      </c>
      <c r="K7" s="22">
        <f t="shared" si="1"/>
        <v>-4.1700854701048229E-2</v>
      </c>
      <c r="L7" s="22">
        <f t="shared" si="2"/>
        <v>-1.6837610746733844E-4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140860.4056</v>
      </c>
      <c r="F8" s="25">
        <f>VLOOKUP(C8,RA!B12:I47,8,0)</f>
        <v>33061.647400000002</v>
      </c>
      <c r="G8" s="16">
        <f t="shared" si="0"/>
        <v>107798.7582</v>
      </c>
      <c r="H8" s="27">
        <f>RA!J12</f>
        <v>23.4712141138404</v>
      </c>
      <c r="I8" s="20">
        <f>VLOOKUP(B8,RMS!B:D,3,FALSE)</f>
        <v>140860.41228034199</v>
      </c>
      <c r="J8" s="21">
        <f>VLOOKUP(B8,RMS!B:E,4,FALSE)</f>
        <v>107798.760244444</v>
      </c>
      <c r="K8" s="22">
        <f t="shared" si="1"/>
        <v>-6.6803419904317707E-3</v>
      </c>
      <c r="L8" s="22">
        <f t="shared" si="2"/>
        <v>-2.044444001512602E-3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285966.55089999997</v>
      </c>
      <c r="F9" s="25">
        <f>VLOOKUP(C9,RA!B13:I48,8,0)</f>
        <v>79954.993000000002</v>
      </c>
      <c r="G9" s="16">
        <f t="shared" si="0"/>
        <v>206011.55789999996</v>
      </c>
      <c r="H9" s="27">
        <f>RA!J13</f>
        <v>27.959561266296301</v>
      </c>
      <c r="I9" s="20">
        <f>VLOOKUP(B9,RMS!B:D,3,FALSE)</f>
        <v>285966.67714444402</v>
      </c>
      <c r="J9" s="21">
        <f>VLOOKUP(B9,RMS!B:E,4,FALSE)</f>
        <v>206011.557722222</v>
      </c>
      <c r="K9" s="22">
        <f t="shared" si="1"/>
        <v>-0.12624444405082613</v>
      </c>
      <c r="L9" s="22">
        <f t="shared" si="2"/>
        <v>1.7777795437723398E-4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169588.3548</v>
      </c>
      <c r="F10" s="25">
        <f>VLOOKUP(C10,RA!B14:I49,8,0)</f>
        <v>6679.0586999999996</v>
      </c>
      <c r="G10" s="16">
        <f t="shared" si="0"/>
        <v>162909.29610000001</v>
      </c>
      <c r="H10" s="27">
        <f>RA!J14</f>
        <v>3.9383946544423898</v>
      </c>
      <c r="I10" s="20">
        <f>VLOOKUP(B10,RMS!B:D,3,FALSE)</f>
        <v>169588.37020854701</v>
      </c>
      <c r="J10" s="21">
        <f>VLOOKUP(B10,RMS!B:E,4,FALSE)</f>
        <v>162909.29216239299</v>
      </c>
      <c r="K10" s="22">
        <f t="shared" si="1"/>
        <v>-1.5408547013066709E-2</v>
      </c>
      <c r="L10" s="22">
        <f t="shared" si="2"/>
        <v>3.9376070199068636E-3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111842.58719999999</v>
      </c>
      <c r="F11" s="25">
        <f>VLOOKUP(C11,RA!B15:I50,8,0)</f>
        <v>22359.9735</v>
      </c>
      <c r="G11" s="16">
        <f t="shared" si="0"/>
        <v>89482.613699999987</v>
      </c>
      <c r="H11" s="27">
        <f>RA!J15</f>
        <v>19.992360745388801</v>
      </c>
      <c r="I11" s="20">
        <f>VLOOKUP(B11,RMS!B:D,3,FALSE)</f>
        <v>111842.606322222</v>
      </c>
      <c r="J11" s="21">
        <f>VLOOKUP(B11,RMS!B:E,4,FALSE)</f>
        <v>89482.612623931607</v>
      </c>
      <c r="K11" s="22">
        <f t="shared" si="1"/>
        <v>-1.9122222001897171E-2</v>
      </c>
      <c r="L11" s="22">
        <f t="shared" si="2"/>
        <v>1.0760683799162507E-3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876431.73640000005</v>
      </c>
      <c r="F12" s="25">
        <f>VLOOKUP(C12,RA!B16:I51,8,0)</f>
        <v>7726.7896000000001</v>
      </c>
      <c r="G12" s="16">
        <f t="shared" si="0"/>
        <v>868704.94680000003</v>
      </c>
      <c r="H12" s="27">
        <f>RA!J16</f>
        <v>0.88161910153302803</v>
      </c>
      <c r="I12" s="20">
        <f>VLOOKUP(B12,RMS!B:D,3,FALSE)</f>
        <v>876431.55469999998</v>
      </c>
      <c r="J12" s="21">
        <f>VLOOKUP(B12,RMS!B:E,4,FALSE)</f>
        <v>868704.94680000003</v>
      </c>
      <c r="K12" s="22">
        <f t="shared" si="1"/>
        <v>0.18170000007376075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616006.23849999998</v>
      </c>
      <c r="F13" s="25">
        <f>VLOOKUP(C13,RA!B17:I52,8,0)</f>
        <v>56179.763200000001</v>
      </c>
      <c r="G13" s="16">
        <f t="shared" si="0"/>
        <v>559826.47529999993</v>
      </c>
      <c r="H13" s="27">
        <f>RA!J17</f>
        <v>9.1199990663730901</v>
      </c>
      <c r="I13" s="20">
        <f>VLOOKUP(B13,RMS!B:D,3,FALSE)</f>
        <v>616006.31721880299</v>
      </c>
      <c r="J13" s="21">
        <f>VLOOKUP(B13,RMS!B:E,4,FALSE)</f>
        <v>559826.47628546995</v>
      </c>
      <c r="K13" s="22">
        <f t="shared" si="1"/>
        <v>-7.8718803008086979E-2</v>
      </c>
      <c r="L13" s="22">
        <f t="shared" si="2"/>
        <v>-9.8547001834958792E-4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1683548.5148</v>
      </c>
      <c r="F14" s="25">
        <f>VLOOKUP(C14,RA!B18:I53,8,0)</f>
        <v>246521.8713</v>
      </c>
      <c r="G14" s="16">
        <f t="shared" si="0"/>
        <v>1437026.6435</v>
      </c>
      <c r="H14" s="27">
        <f>RA!J18</f>
        <v>14.642991819531</v>
      </c>
      <c r="I14" s="20">
        <f>VLOOKUP(B14,RMS!B:D,3,FALSE)</f>
        <v>1683548.75492137</v>
      </c>
      <c r="J14" s="21">
        <f>VLOOKUP(B14,RMS!B:E,4,FALSE)</f>
        <v>1437026.6271452999</v>
      </c>
      <c r="K14" s="22">
        <f t="shared" si="1"/>
        <v>-0.24012136994861066</v>
      </c>
      <c r="L14" s="22">
        <f t="shared" si="2"/>
        <v>1.6354700084775686E-2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393177.65110000002</v>
      </c>
      <c r="F15" s="25">
        <f>VLOOKUP(C15,RA!B19:I54,8,0)</f>
        <v>42815.741099999999</v>
      </c>
      <c r="G15" s="16">
        <f t="shared" si="0"/>
        <v>350361.91000000003</v>
      </c>
      <c r="H15" s="27">
        <f>RA!J19</f>
        <v>10.889668062315801</v>
      </c>
      <c r="I15" s="20">
        <f>VLOOKUP(B15,RMS!B:D,3,FALSE)</f>
        <v>393177.68665640999</v>
      </c>
      <c r="J15" s="21">
        <f>VLOOKUP(B15,RMS!B:E,4,FALSE)</f>
        <v>350361.910683761</v>
      </c>
      <c r="K15" s="22">
        <f t="shared" si="1"/>
        <v>-3.5556409973651171E-2</v>
      </c>
      <c r="L15" s="22">
        <f t="shared" si="2"/>
        <v>-6.8376096896827221E-4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843894.2929</v>
      </c>
      <c r="F16" s="25">
        <f>VLOOKUP(C16,RA!B20:I55,8,0)</f>
        <v>72278.736099999995</v>
      </c>
      <c r="G16" s="16">
        <f t="shared" si="0"/>
        <v>771615.55680000002</v>
      </c>
      <c r="H16" s="27">
        <f>RA!J20</f>
        <v>8.5649040061188</v>
      </c>
      <c r="I16" s="20">
        <f>VLOOKUP(B16,RMS!B:D,3,FALSE)</f>
        <v>843894.33310000005</v>
      </c>
      <c r="J16" s="21">
        <f>VLOOKUP(B16,RMS!B:E,4,FALSE)</f>
        <v>771615.55680000002</v>
      </c>
      <c r="K16" s="22">
        <f t="shared" si="1"/>
        <v>-4.0200000046752393E-2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339697.2598</v>
      </c>
      <c r="F17" s="25">
        <f>VLOOKUP(C17,RA!B21:I56,8,0)</f>
        <v>29933.695800000001</v>
      </c>
      <c r="G17" s="16">
        <f t="shared" si="0"/>
        <v>309763.56400000001</v>
      </c>
      <c r="H17" s="27">
        <f>RA!J21</f>
        <v>8.8118743782695699</v>
      </c>
      <c r="I17" s="20">
        <f>VLOOKUP(B17,RMS!B:D,3,FALSE)</f>
        <v>339696.99068619602</v>
      </c>
      <c r="J17" s="21">
        <f>VLOOKUP(B17,RMS!B:E,4,FALSE)</f>
        <v>309763.56396464701</v>
      </c>
      <c r="K17" s="22">
        <f t="shared" si="1"/>
        <v>0.26911380398087204</v>
      </c>
      <c r="L17" s="22">
        <f t="shared" si="2"/>
        <v>3.5353004932403564E-5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1247468.7512999999</v>
      </c>
      <c r="F18" s="25">
        <f>VLOOKUP(C18,RA!B22:I57,8,0)</f>
        <v>152821.73139999999</v>
      </c>
      <c r="G18" s="16">
        <f t="shared" si="0"/>
        <v>1094647.0199</v>
      </c>
      <c r="H18" s="27">
        <f>RA!J22</f>
        <v>12.250545854615</v>
      </c>
      <c r="I18" s="20">
        <f>VLOOKUP(B18,RMS!B:D,3,FALSE)</f>
        <v>1247469.2402999999</v>
      </c>
      <c r="J18" s="21">
        <f>VLOOKUP(B18,RMS!B:E,4,FALSE)</f>
        <v>1094647.0190999999</v>
      </c>
      <c r="K18" s="22">
        <f t="shared" si="1"/>
        <v>-0.48900000005960464</v>
      </c>
      <c r="L18" s="22">
        <f t="shared" si="2"/>
        <v>8.0000003799796104E-4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2408809.7803000002</v>
      </c>
      <c r="F19" s="25">
        <f>VLOOKUP(C19,RA!B23:I58,8,0)</f>
        <v>236178.64439999999</v>
      </c>
      <c r="G19" s="16">
        <f t="shared" si="0"/>
        <v>2172631.1359000001</v>
      </c>
      <c r="H19" s="27">
        <f>RA!J23</f>
        <v>9.80478601222657</v>
      </c>
      <c r="I19" s="20">
        <f>VLOOKUP(B19,RMS!B:D,3,FALSE)</f>
        <v>2408810.6039837599</v>
      </c>
      <c r="J19" s="21">
        <f>VLOOKUP(B19,RMS!B:E,4,FALSE)</f>
        <v>2172631.1718589701</v>
      </c>
      <c r="K19" s="22">
        <f t="shared" si="1"/>
        <v>-0.82368375966325402</v>
      </c>
      <c r="L19" s="22">
        <f t="shared" si="2"/>
        <v>-3.5958969965577126E-2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247320.99340000001</v>
      </c>
      <c r="F20" s="25">
        <f>VLOOKUP(C20,RA!B24:I59,8,0)</f>
        <v>49960.253499999999</v>
      </c>
      <c r="G20" s="16">
        <f t="shared" si="0"/>
        <v>197360.73990000002</v>
      </c>
      <c r="H20" s="27">
        <f>RA!J24</f>
        <v>20.200571254862201</v>
      </c>
      <c r="I20" s="20">
        <f>VLOOKUP(B20,RMS!B:D,3,FALSE)</f>
        <v>247320.972762144</v>
      </c>
      <c r="J20" s="21">
        <f>VLOOKUP(B20,RMS!B:E,4,FALSE)</f>
        <v>197360.735969156</v>
      </c>
      <c r="K20" s="22">
        <f t="shared" si="1"/>
        <v>2.0637856010580435E-2</v>
      </c>
      <c r="L20" s="22">
        <f t="shared" si="2"/>
        <v>3.9308440173044801E-3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213501.1078</v>
      </c>
      <c r="F21" s="25">
        <f>VLOOKUP(C21,RA!B25:I60,8,0)</f>
        <v>19152.987099999998</v>
      </c>
      <c r="G21" s="16">
        <f t="shared" si="0"/>
        <v>194348.1207</v>
      </c>
      <c r="H21" s="27">
        <f>RA!J25</f>
        <v>8.97090759732348</v>
      </c>
      <c r="I21" s="20">
        <f>VLOOKUP(B21,RMS!B:D,3,FALSE)</f>
        <v>213501.10931204099</v>
      </c>
      <c r="J21" s="21">
        <f>VLOOKUP(B21,RMS!B:E,4,FALSE)</f>
        <v>194348.11708693299</v>
      </c>
      <c r="K21" s="22">
        <f t="shared" si="1"/>
        <v>-1.5120409952942282E-3</v>
      </c>
      <c r="L21" s="22">
        <f t="shared" si="2"/>
        <v>3.6130670050624758E-3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629259.82330000005</v>
      </c>
      <c r="F22" s="25">
        <f>VLOOKUP(C22,RA!B26:I61,8,0)</f>
        <v>130348.83809999999</v>
      </c>
      <c r="G22" s="16">
        <f t="shared" si="0"/>
        <v>498910.98520000005</v>
      </c>
      <c r="H22" s="27">
        <f>RA!J26</f>
        <v>20.714629040897201</v>
      </c>
      <c r="I22" s="20">
        <f>VLOOKUP(B22,RMS!B:D,3,FALSE)</f>
        <v>629259.79163033096</v>
      </c>
      <c r="J22" s="21">
        <f>VLOOKUP(B22,RMS!B:E,4,FALSE)</f>
        <v>498910.96130222001</v>
      </c>
      <c r="K22" s="22">
        <f t="shared" si="1"/>
        <v>3.1669669086113572E-2</v>
      </c>
      <c r="L22" s="22">
        <f t="shared" si="2"/>
        <v>2.389778004726395E-2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232917.35500000001</v>
      </c>
      <c r="F23" s="25">
        <f>VLOOKUP(C23,RA!B27:I62,8,0)</f>
        <v>80548.660900000003</v>
      </c>
      <c r="G23" s="16">
        <f t="shared" si="0"/>
        <v>152368.69410000002</v>
      </c>
      <c r="H23" s="27">
        <f>RA!J27</f>
        <v>34.582507130050502</v>
      </c>
      <c r="I23" s="20">
        <f>VLOOKUP(B23,RMS!B:D,3,FALSE)</f>
        <v>232917.29467486599</v>
      </c>
      <c r="J23" s="21">
        <f>VLOOKUP(B23,RMS!B:E,4,FALSE)</f>
        <v>152368.710568871</v>
      </c>
      <c r="K23" s="22">
        <f t="shared" si="1"/>
        <v>6.0325134021695703E-2</v>
      </c>
      <c r="L23" s="22">
        <f t="shared" si="2"/>
        <v>-1.6468870977405459E-2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767897.77780000004</v>
      </c>
      <c r="F24" s="25">
        <f>VLOOKUP(C24,RA!B28:I63,8,0)</f>
        <v>36739.274700000002</v>
      </c>
      <c r="G24" s="16">
        <f t="shared" si="0"/>
        <v>731158.50310000009</v>
      </c>
      <c r="H24" s="27">
        <f>RA!J28</f>
        <v>4.78439653846333</v>
      </c>
      <c r="I24" s="20">
        <f>VLOOKUP(B24,RMS!B:D,3,FALSE)</f>
        <v>767897.77769291995</v>
      </c>
      <c r="J24" s="21">
        <f>VLOOKUP(B24,RMS!B:E,4,FALSE)</f>
        <v>731158.47759203496</v>
      </c>
      <c r="K24" s="22">
        <f t="shared" si="1"/>
        <v>1.0708009358495474E-4</v>
      </c>
      <c r="L24" s="22">
        <f t="shared" si="2"/>
        <v>2.5507965125143528E-2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510703.32280000002</v>
      </c>
      <c r="F25" s="25">
        <f>VLOOKUP(C25,RA!B29:I64,8,0)</f>
        <v>80950.510899999994</v>
      </c>
      <c r="G25" s="16">
        <f t="shared" si="0"/>
        <v>429752.81190000003</v>
      </c>
      <c r="H25" s="27">
        <f>RA!J29</f>
        <v>15.8507899373315</v>
      </c>
      <c r="I25" s="20">
        <f>VLOOKUP(B25,RMS!B:D,3,FALSE)</f>
        <v>510703.32057433599</v>
      </c>
      <c r="J25" s="21">
        <f>VLOOKUP(B25,RMS!B:E,4,FALSE)</f>
        <v>429752.77625231701</v>
      </c>
      <c r="K25" s="22">
        <f t="shared" si="1"/>
        <v>2.2256640368141234E-3</v>
      </c>
      <c r="L25" s="22">
        <f t="shared" si="2"/>
        <v>3.5647683020215482E-2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1023995.813</v>
      </c>
      <c r="F26" s="25">
        <f>VLOOKUP(C26,RA!B30:I65,8,0)</f>
        <v>141100.92449999999</v>
      </c>
      <c r="G26" s="16">
        <f t="shared" si="0"/>
        <v>882894.8885</v>
      </c>
      <c r="H26" s="27">
        <f>RA!J30</f>
        <v>13.7794435005175</v>
      </c>
      <c r="I26" s="20">
        <f>VLOOKUP(B26,RMS!B:D,3,FALSE)</f>
        <v>1023995.81776903</v>
      </c>
      <c r="J26" s="21">
        <f>VLOOKUP(B26,RMS!B:E,4,FALSE)</f>
        <v>882894.88670420705</v>
      </c>
      <c r="K26" s="22">
        <f t="shared" si="1"/>
        <v>-4.7690300270915031E-3</v>
      </c>
      <c r="L26" s="22">
        <f t="shared" si="2"/>
        <v>1.7957929521799088E-3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740184.67500000005</v>
      </c>
      <c r="F27" s="25">
        <f>VLOOKUP(C27,RA!B31:I66,8,0)</f>
        <v>17437.173299999999</v>
      </c>
      <c r="G27" s="16">
        <f t="shared" si="0"/>
        <v>722747.50170000002</v>
      </c>
      <c r="H27" s="27">
        <f>RA!J31</f>
        <v>2.35578685819184</v>
      </c>
      <c r="I27" s="20">
        <f>VLOOKUP(B27,RMS!B:D,3,FALSE)</f>
        <v>740184.60305752198</v>
      </c>
      <c r="J27" s="21">
        <f>VLOOKUP(B27,RMS!B:E,4,FALSE)</f>
        <v>722747.50730177003</v>
      </c>
      <c r="K27" s="22">
        <f t="shared" si="1"/>
        <v>7.1942478069104254E-2</v>
      </c>
      <c r="L27" s="22">
        <f t="shared" si="2"/>
        <v>-5.6017700117081404E-3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121538.7631</v>
      </c>
      <c r="F28" s="25">
        <f>VLOOKUP(C28,RA!B32:I67,8,0)</f>
        <v>33563.205999999998</v>
      </c>
      <c r="G28" s="16">
        <f t="shared" si="0"/>
        <v>87975.557100000005</v>
      </c>
      <c r="H28" s="27">
        <f>RA!J32</f>
        <v>27.615227556976802</v>
      </c>
      <c r="I28" s="20">
        <f>VLOOKUP(B28,RMS!B:D,3,FALSE)</f>
        <v>121538.676164027</v>
      </c>
      <c r="J28" s="21">
        <f>VLOOKUP(B28,RMS!B:E,4,FALSE)</f>
        <v>87975.531777659693</v>
      </c>
      <c r="K28" s="22">
        <f t="shared" si="1"/>
        <v>8.6935972998617217E-2</v>
      </c>
      <c r="L28" s="22">
        <f t="shared" si="2"/>
        <v>2.5322340312413871E-2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120291.1382</v>
      </c>
      <c r="F31" s="25">
        <f>VLOOKUP(C31,RA!B35:I70,8,0)</f>
        <v>20290.304199999999</v>
      </c>
      <c r="G31" s="16">
        <f t="shared" si="0"/>
        <v>100000.834</v>
      </c>
      <c r="H31" s="27">
        <f>RA!J35</f>
        <v>16.867663323847399</v>
      </c>
      <c r="I31" s="20">
        <f>VLOOKUP(B31,RMS!B:D,3,FALSE)</f>
        <v>120291.1381</v>
      </c>
      <c r="J31" s="21">
        <f>VLOOKUP(B31,RMS!B:E,4,FALSE)</f>
        <v>100000.84940000001</v>
      </c>
      <c r="K31" s="22">
        <f t="shared" si="1"/>
        <v>1.0000000474974513E-4</v>
      </c>
      <c r="L31" s="22">
        <f t="shared" si="2"/>
        <v>-1.5400000003864989E-2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209249.1459</v>
      </c>
      <c r="F35" s="25">
        <f>VLOOKUP(C35,RA!B8:I74,8,0)</f>
        <v>11239.3539</v>
      </c>
      <c r="G35" s="16">
        <f t="shared" si="0"/>
        <v>198009.79200000002</v>
      </c>
      <c r="H35" s="27">
        <f>RA!J39</f>
        <v>5.3712782681422597</v>
      </c>
      <c r="I35" s="20">
        <f>VLOOKUP(B35,RMS!B:D,3,FALSE)</f>
        <v>209249.14529914499</v>
      </c>
      <c r="J35" s="21">
        <f>VLOOKUP(B35,RMS!B:E,4,FALSE)</f>
        <v>198009.79273504301</v>
      </c>
      <c r="K35" s="22">
        <f t="shared" si="1"/>
        <v>6.0085501172579825E-4</v>
      </c>
      <c r="L35" s="22">
        <f t="shared" si="2"/>
        <v>-7.3504299507476389E-4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476977.02279999998</v>
      </c>
      <c r="F36" s="25">
        <f>VLOOKUP(C36,RA!B8:I75,8,0)</f>
        <v>29806.679100000001</v>
      </c>
      <c r="G36" s="16">
        <f t="shared" si="0"/>
        <v>447170.34369999997</v>
      </c>
      <c r="H36" s="27">
        <f>RA!J40</f>
        <v>6.2490807051932498</v>
      </c>
      <c r="I36" s="20">
        <f>VLOOKUP(B36,RMS!B:D,3,FALSE)</f>
        <v>476977.01546666701</v>
      </c>
      <c r="J36" s="21">
        <f>VLOOKUP(B36,RMS!B:E,4,FALSE)</f>
        <v>447170.34605726501</v>
      </c>
      <c r="K36" s="22">
        <f t="shared" si="1"/>
        <v>7.3333329637534916E-3</v>
      </c>
      <c r="L36" s="22">
        <f t="shared" si="2"/>
        <v>-2.3572650388814509E-3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4125.8906999999999</v>
      </c>
      <c r="F40" s="25">
        <f>VLOOKUP(C40,RA!B8:I78,8,0)</f>
        <v>428.57490000000001</v>
      </c>
      <c r="G40" s="16">
        <f t="shared" si="0"/>
        <v>3697.3157999999999</v>
      </c>
      <c r="H40" s="27">
        <f>RA!J43</f>
        <v>0</v>
      </c>
      <c r="I40" s="20">
        <f>VLOOKUP(B40,RMS!B:D,3,FALSE)</f>
        <v>4125.8906285454996</v>
      </c>
      <c r="J40" s="21">
        <f>VLOOKUP(B40,RMS!B:E,4,FALSE)</f>
        <v>3697.3157854927799</v>
      </c>
      <c r="K40" s="22">
        <f t="shared" si="1"/>
        <v>7.1454500357504003E-5</v>
      </c>
      <c r="L40" s="22">
        <f t="shared" si="2"/>
        <v>1.4507219930237625E-5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31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15343999.671499999</v>
      </c>
      <c r="E7" s="63">
        <v>20697668</v>
      </c>
      <c r="F7" s="64">
        <v>74.133953986990207</v>
      </c>
      <c r="G7" s="63">
        <v>18379825.679200001</v>
      </c>
      <c r="H7" s="64">
        <v>-16.517164312040101</v>
      </c>
      <c r="I7" s="63">
        <v>1834520.9073000001</v>
      </c>
      <c r="J7" s="64">
        <v>11.955949860370801</v>
      </c>
      <c r="K7" s="63">
        <v>1623230.8509</v>
      </c>
      <c r="L7" s="64">
        <v>8.8315900228421107</v>
      </c>
      <c r="M7" s="64">
        <v>0.13016636314104699</v>
      </c>
      <c r="N7" s="63">
        <v>366420944.5977</v>
      </c>
      <c r="O7" s="63">
        <v>4048704311.9510999</v>
      </c>
      <c r="P7" s="63">
        <v>948473</v>
      </c>
      <c r="Q7" s="63">
        <v>1134463</v>
      </c>
      <c r="R7" s="64">
        <v>-16.394540853249499</v>
      </c>
      <c r="S7" s="63">
        <v>16.1775819359117</v>
      </c>
      <c r="T7" s="63">
        <v>17.541220023129899</v>
      </c>
      <c r="U7" s="65">
        <v>-8.4291836234876101</v>
      </c>
      <c r="V7" s="53"/>
      <c r="W7" s="53"/>
    </row>
    <row r="8" spans="1:23" ht="14.25" thickBot="1" x14ac:dyDescent="0.2">
      <c r="A8" s="50">
        <v>41841</v>
      </c>
      <c r="B8" s="40" t="s">
        <v>6</v>
      </c>
      <c r="C8" s="41"/>
      <c r="D8" s="66">
        <v>618570.70279999997</v>
      </c>
      <c r="E8" s="66">
        <v>622755</v>
      </c>
      <c r="F8" s="67">
        <v>99.328098979534502</v>
      </c>
      <c r="G8" s="66">
        <v>627738.4425</v>
      </c>
      <c r="H8" s="67">
        <v>-1.46043942497596</v>
      </c>
      <c r="I8" s="66">
        <v>119554.6617</v>
      </c>
      <c r="J8" s="67">
        <v>19.327566138976199</v>
      </c>
      <c r="K8" s="66">
        <v>101117.7868</v>
      </c>
      <c r="L8" s="67">
        <v>16.1082673855839</v>
      </c>
      <c r="M8" s="67">
        <v>0.182330680718578</v>
      </c>
      <c r="N8" s="66">
        <v>14243577.2753</v>
      </c>
      <c r="O8" s="66">
        <v>154828219.2674</v>
      </c>
      <c r="P8" s="66">
        <v>32358</v>
      </c>
      <c r="Q8" s="66">
        <v>40070</v>
      </c>
      <c r="R8" s="67">
        <v>-19.246318941851801</v>
      </c>
      <c r="S8" s="66">
        <v>19.116468965943501</v>
      </c>
      <c r="T8" s="66">
        <v>18.211941741951598</v>
      </c>
      <c r="U8" s="68">
        <v>4.7316647525406603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94785.368199999997</v>
      </c>
      <c r="E9" s="66">
        <v>118941</v>
      </c>
      <c r="F9" s="67">
        <v>79.691080619803103</v>
      </c>
      <c r="G9" s="66">
        <v>122721.64939999999</v>
      </c>
      <c r="H9" s="67">
        <v>-22.7639388295249</v>
      </c>
      <c r="I9" s="66">
        <v>20983.539700000001</v>
      </c>
      <c r="J9" s="67">
        <v>22.1379524060339</v>
      </c>
      <c r="K9" s="66">
        <v>23278.684000000001</v>
      </c>
      <c r="L9" s="67">
        <v>18.968685732152501</v>
      </c>
      <c r="M9" s="67">
        <v>-9.8594246135219998E-2</v>
      </c>
      <c r="N9" s="66">
        <v>2552925.9182000002</v>
      </c>
      <c r="O9" s="66">
        <v>26058369.178599998</v>
      </c>
      <c r="P9" s="66">
        <v>5645</v>
      </c>
      <c r="Q9" s="66">
        <v>7135</v>
      </c>
      <c r="R9" s="67">
        <v>-20.882971268395199</v>
      </c>
      <c r="S9" s="66">
        <v>16.7910306820195</v>
      </c>
      <c r="T9" s="66">
        <v>17.940979467414198</v>
      </c>
      <c r="U9" s="68">
        <v>-6.8485896260441104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158956.2868</v>
      </c>
      <c r="E10" s="66">
        <v>194663</v>
      </c>
      <c r="F10" s="67">
        <v>81.657164843858396</v>
      </c>
      <c r="G10" s="66">
        <v>200351.3553</v>
      </c>
      <c r="H10" s="67">
        <v>-20.661237074247001</v>
      </c>
      <c r="I10" s="66">
        <v>44308.637600000002</v>
      </c>
      <c r="J10" s="67">
        <v>27.874731155332999</v>
      </c>
      <c r="K10" s="66">
        <v>40913.007400000002</v>
      </c>
      <c r="L10" s="67">
        <v>20.420629218473799</v>
      </c>
      <c r="M10" s="67">
        <v>8.2996348002517997E-2</v>
      </c>
      <c r="N10" s="66">
        <v>4020805.2795000002</v>
      </c>
      <c r="O10" s="66">
        <v>39598796.115699999</v>
      </c>
      <c r="P10" s="66">
        <v>89729</v>
      </c>
      <c r="Q10" s="66">
        <v>105483</v>
      </c>
      <c r="R10" s="67">
        <v>-14.9351080268858</v>
      </c>
      <c r="S10" s="66">
        <v>1.77151519352718</v>
      </c>
      <c r="T10" s="66">
        <v>2.0543004285050701</v>
      </c>
      <c r="U10" s="68">
        <v>-15.9629020406453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56432.361299999997</v>
      </c>
      <c r="E11" s="66">
        <v>52346</v>
      </c>
      <c r="F11" s="67">
        <v>107.806444236427</v>
      </c>
      <c r="G11" s="66">
        <v>51256.197</v>
      </c>
      <c r="H11" s="67">
        <v>10.0986116859197</v>
      </c>
      <c r="I11" s="66">
        <v>11594.681699999999</v>
      </c>
      <c r="J11" s="67">
        <v>20.546157263137601</v>
      </c>
      <c r="K11" s="66">
        <v>8943.2415999999994</v>
      </c>
      <c r="L11" s="67">
        <v>17.448117736865999</v>
      </c>
      <c r="M11" s="67">
        <v>0.29647416659301701</v>
      </c>
      <c r="N11" s="66">
        <v>1459089.6366999999</v>
      </c>
      <c r="O11" s="66">
        <v>16559625.8336</v>
      </c>
      <c r="P11" s="66">
        <v>3564</v>
      </c>
      <c r="Q11" s="66">
        <v>4306</v>
      </c>
      <c r="R11" s="67">
        <v>-17.231769623780799</v>
      </c>
      <c r="S11" s="66">
        <v>15.8339958754209</v>
      </c>
      <c r="T11" s="66">
        <v>16.853306456107799</v>
      </c>
      <c r="U11" s="68">
        <v>-6.4374816610199899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140860.4056</v>
      </c>
      <c r="E12" s="66">
        <v>163763</v>
      </c>
      <c r="F12" s="67">
        <v>86.014793085129099</v>
      </c>
      <c r="G12" s="66">
        <v>163859.9063</v>
      </c>
      <c r="H12" s="67">
        <v>-14.036075828025799</v>
      </c>
      <c r="I12" s="66">
        <v>33061.647400000002</v>
      </c>
      <c r="J12" s="67">
        <v>23.4712141138404</v>
      </c>
      <c r="K12" s="66">
        <v>9920.1463999999996</v>
      </c>
      <c r="L12" s="67">
        <v>6.0540412990581602</v>
      </c>
      <c r="M12" s="67">
        <v>2.3327781735156701</v>
      </c>
      <c r="N12" s="66">
        <v>4156419.2297999999</v>
      </c>
      <c r="O12" s="66">
        <v>49045851.577200003</v>
      </c>
      <c r="P12" s="66">
        <v>1987</v>
      </c>
      <c r="Q12" s="66">
        <v>2603</v>
      </c>
      <c r="R12" s="67">
        <v>-23.665001920860501</v>
      </c>
      <c r="S12" s="66">
        <v>70.890994262707594</v>
      </c>
      <c r="T12" s="66">
        <v>76.108397694967294</v>
      </c>
      <c r="U12" s="68">
        <v>-7.3597549117806302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285966.55089999997</v>
      </c>
      <c r="E13" s="66">
        <v>313955</v>
      </c>
      <c r="F13" s="67">
        <v>91.085203580130894</v>
      </c>
      <c r="G13" s="66">
        <v>337911.5233</v>
      </c>
      <c r="H13" s="67">
        <v>-15.372358981046901</v>
      </c>
      <c r="I13" s="66">
        <v>79954.993000000002</v>
      </c>
      <c r="J13" s="67">
        <v>27.959561266296301</v>
      </c>
      <c r="K13" s="66">
        <v>61960.260399999999</v>
      </c>
      <c r="L13" s="67">
        <v>18.336237780500699</v>
      </c>
      <c r="M13" s="67">
        <v>0.29042377297691302</v>
      </c>
      <c r="N13" s="66">
        <v>7258435.102</v>
      </c>
      <c r="O13" s="66">
        <v>77787672.207300007</v>
      </c>
      <c r="P13" s="66">
        <v>11144</v>
      </c>
      <c r="Q13" s="66">
        <v>13605</v>
      </c>
      <c r="R13" s="67">
        <v>-18.0889378904814</v>
      </c>
      <c r="S13" s="66">
        <v>25.661032923546301</v>
      </c>
      <c r="T13" s="66">
        <v>25.979414759279699</v>
      </c>
      <c r="U13" s="68">
        <v>-1.24072104455791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169588.3548</v>
      </c>
      <c r="E14" s="66">
        <v>157138</v>
      </c>
      <c r="F14" s="67">
        <v>107.923197953391</v>
      </c>
      <c r="G14" s="66">
        <v>190363.83189999999</v>
      </c>
      <c r="H14" s="67">
        <v>-10.913563197715799</v>
      </c>
      <c r="I14" s="66">
        <v>6679.0586999999996</v>
      </c>
      <c r="J14" s="67">
        <v>3.9383946544423898</v>
      </c>
      <c r="K14" s="66">
        <v>12716.034900000001</v>
      </c>
      <c r="L14" s="67">
        <v>6.6798586543897001</v>
      </c>
      <c r="M14" s="67">
        <v>-0.47475303799299901</v>
      </c>
      <c r="N14" s="66">
        <v>3914749.6360999998</v>
      </c>
      <c r="O14" s="66">
        <v>36685857.838299997</v>
      </c>
      <c r="P14" s="66">
        <v>3430</v>
      </c>
      <c r="Q14" s="66">
        <v>3877</v>
      </c>
      <c r="R14" s="67">
        <v>-11.529533144183601</v>
      </c>
      <c r="S14" s="66">
        <v>49.442669037900899</v>
      </c>
      <c r="T14" s="66">
        <v>49.169770183131298</v>
      </c>
      <c r="U14" s="68">
        <v>0.55195008699953596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111842.58719999999</v>
      </c>
      <c r="E15" s="66">
        <v>114412</v>
      </c>
      <c r="F15" s="67">
        <v>97.754245358878407</v>
      </c>
      <c r="G15" s="66">
        <v>131920.2677</v>
      </c>
      <c r="H15" s="67">
        <v>-15.2195571234427</v>
      </c>
      <c r="I15" s="66">
        <v>22359.9735</v>
      </c>
      <c r="J15" s="67">
        <v>19.992360745388801</v>
      </c>
      <c r="K15" s="66">
        <v>12299.972599999999</v>
      </c>
      <c r="L15" s="67">
        <v>9.32379293526858</v>
      </c>
      <c r="M15" s="67">
        <v>0.81788807399457097</v>
      </c>
      <c r="N15" s="66">
        <v>3081221.1971999998</v>
      </c>
      <c r="O15" s="66">
        <v>28903088.4932</v>
      </c>
      <c r="P15" s="66">
        <v>5484</v>
      </c>
      <c r="Q15" s="66">
        <v>6834</v>
      </c>
      <c r="R15" s="67">
        <v>-19.754170324846399</v>
      </c>
      <c r="S15" s="66">
        <v>20.3943448577681</v>
      </c>
      <c r="T15" s="66">
        <v>22.080496663740099</v>
      </c>
      <c r="U15" s="68">
        <v>-8.2677419536221706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876431.73640000005</v>
      </c>
      <c r="E16" s="66">
        <v>1133271</v>
      </c>
      <c r="F16" s="67">
        <v>77.336465540898899</v>
      </c>
      <c r="G16" s="66">
        <v>1098652.3226000001</v>
      </c>
      <c r="H16" s="67">
        <v>-20.226652383905002</v>
      </c>
      <c r="I16" s="66">
        <v>7726.7896000000001</v>
      </c>
      <c r="J16" s="67">
        <v>0.88161910153302803</v>
      </c>
      <c r="K16" s="66">
        <v>10516.2065</v>
      </c>
      <c r="L16" s="67">
        <v>0.95719148666732201</v>
      </c>
      <c r="M16" s="67">
        <v>-0.26524934633035202</v>
      </c>
      <c r="N16" s="66">
        <v>21487635.6437</v>
      </c>
      <c r="O16" s="66">
        <v>208378774.18790001</v>
      </c>
      <c r="P16" s="66">
        <v>65156</v>
      </c>
      <c r="Q16" s="66">
        <v>77196</v>
      </c>
      <c r="R16" s="67">
        <v>-15.5966630395357</v>
      </c>
      <c r="S16" s="66">
        <v>13.451282098348599</v>
      </c>
      <c r="T16" s="66">
        <v>15.434950533706401</v>
      </c>
      <c r="U16" s="68">
        <v>-14.747058465165701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616006.23849999998</v>
      </c>
      <c r="E17" s="66">
        <v>543457</v>
      </c>
      <c r="F17" s="67">
        <v>113.34958211965299</v>
      </c>
      <c r="G17" s="66">
        <v>392899.49829999998</v>
      </c>
      <c r="H17" s="67">
        <v>56.784684420657101</v>
      </c>
      <c r="I17" s="66">
        <v>56179.763200000001</v>
      </c>
      <c r="J17" s="67">
        <v>9.1199990663730901</v>
      </c>
      <c r="K17" s="66">
        <v>49076.250599999999</v>
      </c>
      <c r="L17" s="67">
        <v>12.490789836165099</v>
      </c>
      <c r="M17" s="67">
        <v>0.14474440311053399</v>
      </c>
      <c r="N17" s="66">
        <v>14505223.7908</v>
      </c>
      <c r="O17" s="66">
        <v>205016664.53209999</v>
      </c>
      <c r="P17" s="66">
        <v>12767</v>
      </c>
      <c r="Q17" s="66">
        <v>15060</v>
      </c>
      <c r="R17" s="67">
        <v>-15.225763612217801</v>
      </c>
      <c r="S17" s="66">
        <v>48.249881608835302</v>
      </c>
      <c r="T17" s="66">
        <v>49.738924774236402</v>
      </c>
      <c r="U17" s="68">
        <v>-3.0861073970561801</v>
      </c>
    </row>
    <row r="18" spans="1:21" ht="12" thickBot="1" x14ac:dyDescent="0.2">
      <c r="A18" s="51"/>
      <c r="B18" s="40" t="s">
        <v>16</v>
      </c>
      <c r="C18" s="41"/>
      <c r="D18" s="66">
        <v>1683548.5148</v>
      </c>
      <c r="E18" s="66">
        <v>1886826</v>
      </c>
      <c r="F18" s="67">
        <v>89.226484837499598</v>
      </c>
      <c r="G18" s="66">
        <v>1898767.5211</v>
      </c>
      <c r="H18" s="67">
        <v>-11.3346686157407</v>
      </c>
      <c r="I18" s="66">
        <v>246521.8713</v>
      </c>
      <c r="J18" s="67">
        <v>14.642991819531</v>
      </c>
      <c r="K18" s="66">
        <v>173891.6703</v>
      </c>
      <c r="L18" s="67">
        <v>9.1581338087803701</v>
      </c>
      <c r="M18" s="67">
        <v>0.41767498624113197</v>
      </c>
      <c r="N18" s="66">
        <v>41560502.585600004</v>
      </c>
      <c r="O18" s="66">
        <v>504065261.3567</v>
      </c>
      <c r="P18" s="66">
        <v>89644</v>
      </c>
      <c r="Q18" s="66">
        <v>107443</v>
      </c>
      <c r="R18" s="67">
        <v>-16.565993131241701</v>
      </c>
      <c r="S18" s="66">
        <v>18.780381451073101</v>
      </c>
      <c r="T18" s="66">
        <v>18.804436188490602</v>
      </c>
      <c r="U18" s="68">
        <v>-0.128084392109796</v>
      </c>
    </row>
    <row r="19" spans="1:21" ht="12" thickBot="1" x14ac:dyDescent="0.2">
      <c r="A19" s="51"/>
      <c r="B19" s="40" t="s">
        <v>17</v>
      </c>
      <c r="C19" s="41"/>
      <c r="D19" s="66">
        <v>393177.65110000002</v>
      </c>
      <c r="E19" s="66">
        <v>693459</v>
      </c>
      <c r="F19" s="67">
        <v>56.6980385430141</v>
      </c>
      <c r="G19" s="66">
        <v>659945.19189999998</v>
      </c>
      <c r="H19" s="67">
        <v>-40.422681167199499</v>
      </c>
      <c r="I19" s="66">
        <v>42815.741099999999</v>
      </c>
      <c r="J19" s="67">
        <v>10.889668062315801</v>
      </c>
      <c r="K19" s="66">
        <v>32890.083500000001</v>
      </c>
      <c r="L19" s="67">
        <v>4.9837598491033104</v>
      </c>
      <c r="M19" s="67">
        <v>0.30178268170100597</v>
      </c>
      <c r="N19" s="66">
        <v>11107713.165999999</v>
      </c>
      <c r="O19" s="66">
        <v>159845115.6388</v>
      </c>
      <c r="P19" s="66">
        <v>10007</v>
      </c>
      <c r="Q19" s="66">
        <v>13114</v>
      </c>
      <c r="R19" s="67">
        <v>-23.692237303645001</v>
      </c>
      <c r="S19" s="66">
        <v>39.290261926651397</v>
      </c>
      <c r="T19" s="66">
        <v>41.151452142748198</v>
      </c>
      <c r="U19" s="68">
        <v>-4.7370267461474604</v>
      </c>
    </row>
    <row r="20" spans="1:21" ht="12" thickBot="1" x14ac:dyDescent="0.2">
      <c r="A20" s="51"/>
      <c r="B20" s="40" t="s">
        <v>18</v>
      </c>
      <c r="C20" s="41"/>
      <c r="D20" s="66">
        <v>843894.2929</v>
      </c>
      <c r="E20" s="66">
        <v>1674580</v>
      </c>
      <c r="F20" s="67">
        <v>50.394385033859201</v>
      </c>
      <c r="G20" s="66">
        <v>980737.37179999996</v>
      </c>
      <c r="H20" s="67">
        <v>-13.9530808996138</v>
      </c>
      <c r="I20" s="66">
        <v>72278.736099999995</v>
      </c>
      <c r="J20" s="67">
        <v>8.5649040061188</v>
      </c>
      <c r="K20" s="66">
        <v>54433.684500000003</v>
      </c>
      <c r="L20" s="67">
        <v>5.5502814581333801</v>
      </c>
      <c r="M20" s="67">
        <v>0.32783104366194399</v>
      </c>
      <c r="N20" s="66">
        <v>19940257.301600002</v>
      </c>
      <c r="O20" s="66">
        <v>232686011.04429999</v>
      </c>
      <c r="P20" s="66">
        <v>38742</v>
      </c>
      <c r="Q20" s="66">
        <v>47888</v>
      </c>
      <c r="R20" s="67">
        <v>-19.0987303708654</v>
      </c>
      <c r="S20" s="66">
        <v>21.782414250683999</v>
      </c>
      <c r="T20" s="66">
        <v>22.888878501921202</v>
      </c>
      <c r="U20" s="68">
        <v>-5.0796217467142801</v>
      </c>
    </row>
    <row r="21" spans="1:21" ht="12" thickBot="1" x14ac:dyDescent="0.2">
      <c r="A21" s="51"/>
      <c r="B21" s="40" t="s">
        <v>19</v>
      </c>
      <c r="C21" s="41"/>
      <c r="D21" s="66">
        <v>339697.2598</v>
      </c>
      <c r="E21" s="66">
        <v>464285</v>
      </c>
      <c r="F21" s="67">
        <v>73.165676211809597</v>
      </c>
      <c r="G21" s="66">
        <v>518339.95750000002</v>
      </c>
      <c r="H21" s="67">
        <v>-34.464388692241599</v>
      </c>
      <c r="I21" s="66">
        <v>29933.695800000001</v>
      </c>
      <c r="J21" s="67">
        <v>8.8118743782695699</v>
      </c>
      <c r="K21" s="66">
        <v>2655.3076000000001</v>
      </c>
      <c r="L21" s="67">
        <v>0.51227144687181503</v>
      </c>
      <c r="M21" s="67">
        <v>10.2731556223467</v>
      </c>
      <c r="N21" s="66">
        <v>7727622.9660999998</v>
      </c>
      <c r="O21" s="66">
        <v>93100110.245299995</v>
      </c>
      <c r="P21" s="66">
        <v>32169</v>
      </c>
      <c r="Q21" s="66">
        <v>39503</v>
      </c>
      <c r="R21" s="67">
        <v>-18.565678556059002</v>
      </c>
      <c r="S21" s="66">
        <v>10.559770580372399</v>
      </c>
      <c r="T21" s="66">
        <v>10.9873857858897</v>
      </c>
      <c r="U21" s="68">
        <v>-4.0494743921054903</v>
      </c>
    </row>
    <row r="22" spans="1:21" ht="12" thickBot="1" x14ac:dyDescent="0.2">
      <c r="A22" s="51"/>
      <c r="B22" s="40" t="s">
        <v>20</v>
      </c>
      <c r="C22" s="41"/>
      <c r="D22" s="66">
        <v>1247468.7512999999</v>
      </c>
      <c r="E22" s="66">
        <v>1348214</v>
      </c>
      <c r="F22" s="67">
        <v>92.527503148609895</v>
      </c>
      <c r="G22" s="66">
        <v>1370093.017</v>
      </c>
      <c r="H22" s="67">
        <v>-8.9500686580026603</v>
      </c>
      <c r="I22" s="66">
        <v>152821.73139999999</v>
      </c>
      <c r="J22" s="67">
        <v>12.250545854615</v>
      </c>
      <c r="K22" s="66">
        <v>153115.86429999999</v>
      </c>
      <c r="L22" s="67">
        <v>11.1755816868016</v>
      </c>
      <c r="M22" s="67">
        <v>-1.920982527478E-3</v>
      </c>
      <c r="N22" s="66">
        <v>27410968.714600001</v>
      </c>
      <c r="O22" s="66">
        <v>282184107.7489</v>
      </c>
      <c r="P22" s="66">
        <v>76764</v>
      </c>
      <c r="Q22" s="66">
        <v>88818</v>
      </c>
      <c r="R22" s="67">
        <v>-13.5715733297305</v>
      </c>
      <c r="S22" s="66">
        <v>16.250700214944501</v>
      </c>
      <c r="T22" s="66">
        <v>16.737817317435699</v>
      </c>
      <c r="U22" s="68">
        <v>-2.9975145442851998</v>
      </c>
    </row>
    <row r="23" spans="1:21" ht="12" thickBot="1" x14ac:dyDescent="0.2">
      <c r="A23" s="51"/>
      <c r="B23" s="40" t="s">
        <v>21</v>
      </c>
      <c r="C23" s="41"/>
      <c r="D23" s="66">
        <v>2408809.7803000002</v>
      </c>
      <c r="E23" s="66">
        <v>2943033</v>
      </c>
      <c r="F23" s="67">
        <v>81.847868518633703</v>
      </c>
      <c r="G23" s="66">
        <v>2904005.4109</v>
      </c>
      <c r="H23" s="67">
        <v>-17.052159363798499</v>
      </c>
      <c r="I23" s="66">
        <v>236178.64439999999</v>
      </c>
      <c r="J23" s="67">
        <v>9.80478601222657</v>
      </c>
      <c r="K23" s="66">
        <v>191835.23800000001</v>
      </c>
      <c r="L23" s="67">
        <v>6.6058843168803598</v>
      </c>
      <c r="M23" s="67">
        <v>0.231153602759885</v>
      </c>
      <c r="N23" s="66">
        <v>59118212.570100002</v>
      </c>
      <c r="O23" s="66">
        <v>583809195.41709995</v>
      </c>
      <c r="P23" s="66">
        <v>85015</v>
      </c>
      <c r="Q23" s="66">
        <v>103890</v>
      </c>
      <c r="R23" s="67">
        <v>-18.168254884974498</v>
      </c>
      <c r="S23" s="66">
        <v>28.333938484973199</v>
      </c>
      <c r="T23" s="66">
        <v>29.611004475887999</v>
      </c>
      <c r="U23" s="68">
        <v>-4.5071954666379996</v>
      </c>
    </row>
    <row r="24" spans="1:21" ht="12" thickBot="1" x14ac:dyDescent="0.2">
      <c r="A24" s="51"/>
      <c r="B24" s="40" t="s">
        <v>22</v>
      </c>
      <c r="C24" s="41"/>
      <c r="D24" s="66">
        <v>247320.99340000001</v>
      </c>
      <c r="E24" s="66">
        <v>341044</v>
      </c>
      <c r="F24" s="67">
        <v>72.518793293534003</v>
      </c>
      <c r="G24" s="66">
        <v>364503.32169999997</v>
      </c>
      <c r="H24" s="67">
        <v>-32.148493943340704</v>
      </c>
      <c r="I24" s="66">
        <v>49960.253499999999</v>
      </c>
      <c r="J24" s="67">
        <v>20.200571254862201</v>
      </c>
      <c r="K24" s="66">
        <v>56090.131200000003</v>
      </c>
      <c r="L24" s="67">
        <v>15.388098780116</v>
      </c>
      <c r="M24" s="67">
        <v>-0.10928620719646299</v>
      </c>
      <c r="N24" s="66">
        <v>6094971.4216999998</v>
      </c>
      <c r="O24" s="66">
        <v>64025369.645800002</v>
      </c>
      <c r="P24" s="66">
        <v>26951</v>
      </c>
      <c r="Q24" s="66">
        <v>32531</v>
      </c>
      <c r="R24" s="67">
        <v>-17.152869570563499</v>
      </c>
      <c r="S24" s="66">
        <v>9.1766907869837802</v>
      </c>
      <c r="T24" s="66">
        <v>9.37675202422305</v>
      </c>
      <c r="U24" s="68">
        <v>-2.18010219460627</v>
      </c>
    </row>
    <row r="25" spans="1:21" ht="12" thickBot="1" x14ac:dyDescent="0.2">
      <c r="A25" s="51"/>
      <c r="B25" s="40" t="s">
        <v>23</v>
      </c>
      <c r="C25" s="41"/>
      <c r="D25" s="66">
        <v>213501.1078</v>
      </c>
      <c r="E25" s="66">
        <v>245906</v>
      </c>
      <c r="F25" s="67">
        <v>86.822244190869696</v>
      </c>
      <c r="G25" s="66">
        <v>280983.41259999998</v>
      </c>
      <c r="H25" s="67">
        <v>-24.0164727787921</v>
      </c>
      <c r="I25" s="66">
        <v>19152.987099999998</v>
      </c>
      <c r="J25" s="67">
        <v>8.97090759732348</v>
      </c>
      <c r="K25" s="66">
        <v>22841.917399999998</v>
      </c>
      <c r="L25" s="67">
        <v>8.1292760980581793</v>
      </c>
      <c r="M25" s="67">
        <v>-0.16149827684781001</v>
      </c>
      <c r="N25" s="66">
        <v>5126173.1672</v>
      </c>
      <c r="O25" s="66">
        <v>62152058.501000002</v>
      </c>
      <c r="P25" s="66">
        <v>17670</v>
      </c>
      <c r="Q25" s="66">
        <v>22793</v>
      </c>
      <c r="R25" s="67">
        <v>-22.476198832975001</v>
      </c>
      <c r="S25" s="66">
        <v>12.0826886134692</v>
      </c>
      <c r="T25" s="66">
        <v>12.6300897468521</v>
      </c>
      <c r="U25" s="68">
        <v>-4.5304580039638802</v>
      </c>
    </row>
    <row r="26" spans="1:21" ht="12" thickBot="1" x14ac:dyDescent="0.2">
      <c r="A26" s="51"/>
      <c r="B26" s="40" t="s">
        <v>24</v>
      </c>
      <c r="C26" s="41"/>
      <c r="D26" s="66">
        <v>629259.82330000005</v>
      </c>
      <c r="E26" s="66">
        <v>630137</v>
      </c>
      <c r="F26" s="67">
        <v>99.860795874547904</v>
      </c>
      <c r="G26" s="66">
        <v>644226.17960000003</v>
      </c>
      <c r="H26" s="67">
        <v>-2.3231524538932402</v>
      </c>
      <c r="I26" s="66">
        <v>130348.83809999999</v>
      </c>
      <c r="J26" s="67">
        <v>20.714629040897201</v>
      </c>
      <c r="K26" s="66">
        <v>118438.39139999999</v>
      </c>
      <c r="L26" s="67">
        <v>18.384597700381899</v>
      </c>
      <c r="M26" s="67">
        <v>0.100562381498201</v>
      </c>
      <c r="N26" s="66">
        <v>13055246.731000001</v>
      </c>
      <c r="O26" s="66">
        <v>133025496.4428</v>
      </c>
      <c r="P26" s="66">
        <v>41600</v>
      </c>
      <c r="Q26" s="66">
        <v>48098</v>
      </c>
      <c r="R26" s="67">
        <v>-13.509917252276599</v>
      </c>
      <c r="S26" s="66">
        <v>15.1264380600962</v>
      </c>
      <c r="T26" s="66">
        <v>16.740646922949001</v>
      </c>
      <c r="U26" s="68">
        <v>-10.6714406685811</v>
      </c>
    </row>
    <row r="27" spans="1:21" ht="12" thickBot="1" x14ac:dyDescent="0.2">
      <c r="A27" s="51"/>
      <c r="B27" s="40" t="s">
        <v>25</v>
      </c>
      <c r="C27" s="41"/>
      <c r="D27" s="66">
        <v>232917.35500000001</v>
      </c>
      <c r="E27" s="66">
        <v>273757</v>
      </c>
      <c r="F27" s="67">
        <v>85.081789689396103</v>
      </c>
      <c r="G27" s="66">
        <v>287012.08559999999</v>
      </c>
      <c r="H27" s="67">
        <v>-18.847544516083602</v>
      </c>
      <c r="I27" s="66">
        <v>80548.660900000003</v>
      </c>
      <c r="J27" s="67">
        <v>34.582507130050502</v>
      </c>
      <c r="K27" s="66">
        <v>79964.973400000003</v>
      </c>
      <c r="L27" s="67">
        <v>27.861186832196601</v>
      </c>
      <c r="M27" s="67">
        <v>7.299289616221E-3</v>
      </c>
      <c r="N27" s="66">
        <v>5622885.5166999996</v>
      </c>
      <c r="O27" s="66">
        <v>56179601.530500002</v>
      </c>
      <c r="P27" s="66">
        <v>32710</v>
      </c>
      <c r="Q27" s="66">
        <v>38789</v>
      </c>
      <c r="R27" s="67">
        <v>-15.671968857150199</v>
      </c>
      <c r="S27" s="66">
        <v>7.1206773158055601</v>
      </c>
      <c r="T27" s="66">
        <v>7.2524344840032002</v>
      </c>
      <c r="U27" s="68">
        <v>-1.8503460043776401</v>
      </c>
    </row>
    <row r="28" spans="1:21" ht="12" thickBot="1" x14ac:dyDescent="0.2">
      <c r="A28" s="51"/>
      <c r="B28" s="40" t="s">
        <v>26</v>
      </c>
      <c r="C28" s="41"/>
      <c r="D28" s="66">
        <v>767897.77780000004</v>
      </c>
      <c r="E28" s="66">
        <v>1001515</v>
      </c>
      <c r="F28" s="67">
        <v>76.673617249866496</v>
      </c>
      <c r="G28" s="66">
        <v>999313.19070000004</v>
      </c>
      <c r="H28" s="67">
        <v>-23.157446039303998</v>
      </c>
      <c r="I28" s="66">
        <v>36739.274700000002</v>
      </c>
      <c r="J28" s="67">
        <v>4.78439653846333</v>
      </c>
      <c r="K28" s="66">
        <v>44343.212500000001</v>
      </c>
      <c r="L28" s="67">
        <v>4.4373688762117096</v>
      </c>
      <c r="M28" s="67">
        <v>-0.17147918184772901</v>
      </c>
      <c r="N28" s="66">
        <v>17377322.7038</v>
      </c>
      <c r="O28" s="66">
        <v>189077451.89930001</v>
      </c>
      <c r="P28" s="66">
        <v>44703</v>
      </c>
      <c r="Q28" s="66">
        <v>52230</v>
      </c>
      <c r="R28" s="67">
        <v>-14.411257897759899</v>
      </c>
      <c r="S28" s="66">
        <v>17.177768333221501</v>
      </c>
      <c r="T28" s="66">
        <v>18.064934836300999</v>
      </c>
      <c r="U28" s="68">
        <v>-5.16462025724101</v>
      </c>
    </row>
    <row r="29" spans="1:21" ht="12" thickBot="1" x14ac:dyDescent="0.2">
      <c r="A29" s="51"/>
      <c r="B29" s="40" t="s">
        <v>27</v>
      </c>
      <c r="C29" s="41"/>
      <c r="D29" s="66">
        <v>510703.32280000002</v>
      </c>
      <c r="E29" s="66">
        <v>627975</v>
      </c>
      <c r="F29" s="67">
        <v>81.325422636251403</v>
      </c>
      <c r="G29" s="66">
        <v>657593.86349999998</v>
      </c>
      <c r="H29" s="67">
        <v>-22.337577774552901</v>
      </c>
      <c r="I29" s="66">
        <v>80950.510899999994</v>
      </c>
      <c r="J29" s="67">
        <v>15.8507899373315</v>
      </c>
      <c r="K29" s="66">
        <v>79499.863899999997</v>
      </c>
      <c r="L29" s="67">
        <v>12.089508177109099</v>
      </c>
      <c r="M29" s="67">
        <v>1.8247163313696999E-2</v>
      </c>
      <c r="N29" s="66">
        <v>10506627.1095</v>
      </c>
      <c r="O29" s="66">
        <v>134606449.97409999</v>
      </c>
      <c r="P29" s="66">
        <v>88660</v>
      </c>
      <c r="Q29" s="66">
        <v>97587</v>
      </c>
      <c r="R29" s="67">
        <v>-9.1477348417309692</v>
      </c>
      <c r="S29" s="66">
        <v>5.7602450124069504</v>
      </c>
      <c r="T29" s="66">
        <v>5.9011499216084102</v>
      </c>
      <c r="U29" s="68">
        <v>-2.4461617326688301</v>
      </c>
    </row>
    <row r="30" spans="1:21" ht="12" thickBot="1" x14ac:dyDescent="0.2">
      <c r="A30" s="51"/>
      <c r="B30" s="40" t="s">
        <v>28</v>
      </c>
      <c r="C30" s="41"/>
      <c r="D30" s="66">
        <v>1023995.813</v>
      </c>
      <c r="E30" s="66">
        <v>1271826</v>
      </c>
      <c r="F30" s="67">
        <v>80.513829171600506</v>
      </c>
      <c r="G30" s="66">
        <v>1113163.4179</v>
      </c>
      <c r="H30" s="67">
        <v>-8.0102888278718307</v>
      </c>
      <c r="I30" s="66">
        <v>141100.92449999999</v>
      </c>
      <c r="J30" s="67">
        <v>13.7794435005175</v>
      </c>
      <c r="K30" s="66">
        <v>147843.42329999999</v>
      </c>
      <c r="L30" s="67">
        <v>13.2813763839732</v>
      </c>
      <c r="M30" s="67">
        <v>-4.5605672876758999E-2</v>
      </c>
      <c r="N30" s="66">
        <v>24866081.420000002</v>
      </c>
      <c r="O30" s="66">
        <v>249529471.9693</v>
      </c>
      <c r="P30" s="66">
        <v>66415</v>
      </c>
      <c r="Q30" s="66">
        <v>81636</v>
      </c>
      <c r="R30" s="67">
        <v>-18.6449605566172</v>
      </c>
      <c r="S30" s="66">
        <v>15.418140676052101</v>
      </c>
      <c r="T30" s="66">
        <v>19.509440379244499</v>
      </c>
      <c r="U30" s="68">
        <v>-26.535623128326201</v>
      </c>
    </row>
    <row r="31" spans="1:21" ht="12" thickBot="1" x14ac:dyDescent="0.2">
      <c r="A31" s="51"/>
      <c r="B31" s="40" t="s">
        <v>29</v>
      </c>
      <c r="C31" s="41"/>
      <c r="D31" s="66">
        <v>740184.67500000005</v>
      </c>
      <c r="E31" s="66">
        <v>873590</v>
      </c>
      <c r="F31" s="67">
        <v>84.729069128538598</v>
      </c>
      <c r="G31" s="66">
        <v>1133909.4966</v>
      </c>
      <c r="H31" s="67">
        <v>-34.722773094376102</v>
      </c>
      <c r="I31" s="66">
        <v>17437.173299999999</v>
      </c>
      <c r="J31" s="67">
        <v>2.35578685819184</v>
      </c>
      <c r="K31" s="66">
        <v>31752.340199999999</v>
      </c>
      <c r="L31" s="67">
        <v>2.8002534854155998</v>
      </c>
      <c r="M31" s="67">
        <v>-0.45083816845726499</v>
      </c>
      <c r="N31" s="66">
        <v>16489280.093800001</v>
      </c>
      <c r="O31" s="66">
        <v>213946212.62079999</v>
      </c>
      <c r="P31" s="66">
        <v>29210</v>
      </c>
      <c r="Q31" s="66">
        <v>40034</v>
      </c>
      <c r="R31" s="67">
        <v>-27.037018534245899</v>
      </c>
      <c r="S31" s="66">
        <v>25.340112119137299</v>
      </c>
      <c r="T31" s="66">
        <v>27.418371983813799</v>
      </c>
      <c r="U31" s="68">
        <v>-8.2014627832168792</v>
      </c>
    </row>
    <row r="32" spans="1:21" ht="12" thickBot="1" x14ac:dyDescent="0.2">
      <c r="A32" s="51"/>
      <c r="B32" s="40" t="s">
        <v>30</v>
      </c>
      <c r="C32" s="41"/>
      <c r="D32" s="66">
        <v>121538.7631</v>
      </c>
      <c r="E32" s="66">
        <v>155326</v>
      </c>
      <c r="F32" s="67">
        <v>78.247532995119897</v>
      </c>
      <c r="G32" s="66">
        <v>153564.43040000001</v>
      </c>
      <c r="H32" s="67">
        <v>-20.8548732389268</v>
      </c>
      <c r="I32" s="66">
        <v>33563.205999999998</v>
      </c>
      <c r="J32" s="67">
        <v>27.615227556976802</v>
      </c>
      <c r="K32" s="66">
        <v>37598.324699999997</v>
      </c>
      <c r="L32" s="67">
        <v>24.483745748976499</v>
      </c>
      <c r="M32" s="67">
        <v>-0.107321768514862</v>
      </c>
      <c r="N32" s="66">
        <v>2846219.1176999998</v>
      </c>
      <c r="O32" s="66">
        <v>32775329.1646</v>
      </c>
      <c r="P32" s="66">
        <v>25187</v>
      </c>
      <c r="Q32" s="66">
        <v>28797</v>
      </c>
      <c r="R32" s="67">
        <v>-12.536028058478299</v>
      </c>
      <c r="S32" s="66">
        <v>4.8254561122801398</v>
      </c>
      <c r="T32" s="66">
        <v>4.8675345765183904</v>
      </c>
      <c r="U32" s="68">
        <v>-0.87201009104939298</v>
      </c>
    </row>
    <row r="33" spans="1:21" ht="12" thickBot="1" x14ac:dyDescent="0.2">
      <c r="A33" s="51"/>
      <c r="B33" s="40" t="s">
        <v>31</v>
      </c>
      <c r="C33" s="41"/>
      <c r="D33" s="69"/>
      <c r="E33" s="69"/>
      <c r="F33" s="69"/>
      <c r="G33" s="66">
        <v>-277.77780000000001</v>
      </c>
      <c r="H33" s="69"/>
      <c r="I33" s="69"/>
      <c r="J33" s="69"/>
      <c r="K33" s="66">
        <v>-61.312600000000003</v>
      </c>
      <c r="L33" s="67">
        <v>22.072534234197299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120291.1382</v>
      </c>
      <c r="E35" s="66">
        <v>156006</v>
      </c>
      <c r="F35" s="67">
        <v>77.106738330577002</v>
      </c>
      <c r="G35" s="66">
        <v>183151.27129999999</v>
      </c>
      <c r="H35" s="67">
        <v>-34.321428758764</v>
      </c>
      <c r="I35" s="66">
        <v>20290.304199999999</v>
      </c>
      <c r="J35" s="67">
        <v>16.867663323847399</v>
      </c>
      <c r="K35" s="66">
        <v>17427.786400000001</v>
      </c>
      <c r="L35" s="67">
        <v>9.5155148398907095</v>
      </c>
      <c r="M35" s="67">
        <v>0.164250222851021</v>
      </c>
      <c r="N35" s="66">
        <v>3227228.0208999999</v>
      </c>
      <c r="O35" s="66">
        <v>34432997.003600001</v>
      </c>
      <c r="P35" s="66">
        <v>8868</v>
      </c>
      <c r="Q35" s="66">
        <v>11226</v>
      </c>
      <c r="R35" s="67">
        <v>-21.004810261892001</v>
      </c>
      <c r="S35" s="66">
        <v>13.564629927830399</v>
      </c>
      <c r="T35" s="66">
        <v>13.61587417602</v>
      </c>
      <c r="U35" s="68">
        <v>-0.37777844631364199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574564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809390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460801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209249.1459</v>
      </c>
      <c r="E39" s="66">
        <v>293670</v>
      </c>
      <c r="F39" s="67">
        <v>71.253156910818305</v>
      </c>
      <c r="G39" s="66">
        <v>419852.99170000001</v>
      </c>
      <c r="H39" s="67">
        <v>-50.161330266400498</v>
      </c>
      <c r="I39" s="66">
        <v>11239.3539</v>
      </c>
      <c r="J39" s="67">
        <v>5.3712782681422597</v>
      </c>
      <c r="K39" s="66">
        <v>21383.794999999998</v>
      </c>
      <c r="L39" s="67">
        <v>5.0931624694196502</v>
      </c>
      <c r="M39" s="67">
        <v>-0.47439853870652998</v>
      </c>
      <c r="N39" s="66">
        <v>5274228.9937000005</v>
      </c>
      <c r="O39" s="66">
        <v>58012455.709700003</v>
      </c>
      <c r="P39" s="66">
        <v>355</v>
      </c>
      <c r="Q39" s="66">
        <v>500</v>
      </c>
      <c r="R39" s="67">
        <v>-29</v>
      </c>
      <c r="S39" s="66">
        <v>589.434213802817</v>
      </c>
      <c r="T39" s="66">
        <v>649.20512859999997</v>
      </c>
      <c r="U39" s="68">
        <v>-10.140387747695</v>
      </c>
    </row>
    <row r="40" spans="1:21" ht="12" thickBot="1" x14ac:dyDescent="0.2">
      <c r="A40" s="51"/>
      <c r="B40" s="40" t="s">
        <v>34</v>
      </c>
      <c r="C40" s="41"/>
      <c r="D40" s="66">
        <v>476977.02279999998</v>
      </c>
      <c r="E40" s="66">
        <v>331328</v>
      </c>
      <c r="F40" s="67">
        <v>143.959165177709</v>
      </c>
      <c r="G40" s="66">
        <v>481574.35359999997</v>
      </c>
      <c r="H40" s="67">
        <v>-0.954646103064405</v>
      </c>
      <c r="I40" s="66">
        <v>29806.679100000001</v>
      </c>
      <c r="J40" s="67">
        <v>6.2490807051932498</v>
      </c>
      <c r="K40" s="66">
        <v>24755.1194</v>
      </c>
      <c r="L40" s="67">
        <v>5.14045634177642</v>
      </c>
      <c r="M40" s="67">
        <v>0.20406121329392601</v>
      </c>
      <c r="N40" s="66">
        <v>12030908.3146</v>
      </c>
      <c r="O40" s="66">
        <v>115124379.80509999</v>
      </c>
      <c r="P40" s="66">
        <v>2519</v>
      </c>
      <c r="Q40" s="66">
        <v>3384</v>
      </c>
      <c r="R40" s="67">
        <v>-25.5614657210402</v>
      </c>
      <c r="S40" s="66">
        <v>189.351735926955</v>
      </c>
      <c r="T40" s="66">
        <v>219.67736956264801</v>
      </c>
      <c r="U40" s="68">
        <v>-16.0155033632177</v>
      </c>
    </row>
    <row r="41" spans="1:21" ht="12" thickBot="1" x14ac:dyDescent="0.2">
      <c r="A41" s="51"/>
      <c r="B41" s="40" t="s">
        <v>40</v>
      </c>
      <c r="C41" s="41"/>
      <c r="D41" s="69"/>
      <c r="E41" s="66">
        <v>135752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89983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4125.8906999999999</v>
      </c>
      <c r="E44" s="71">
        <v>0</v>
      </c>
      <c r="F44" s="72"/>
      <c r="G44" s="71">
        <v>11691.9773</v>
      </c>
      <c r="H44" s="73">
        <v>-64.711779760297702</v>
      </c>
      <c r="I44" s="71">
        <v>428.57490000000001</v>
      </c>
      <c r="J44" s="73">
        <v>10.3874516113575</v>
      </c>
      <c r="K44" s="71">
        <v>1789.4453000000001</v>
      </c>
      <c r="L44" s="73">
        <v>15.3048988557308</v>
      </c>
      <c r="M44" s="73">
        <v>-0.76049846284767697</v>
      </c>
      <c r="N44" s="71">
        <v>358392.08490000002</v>
      </c>
      <c r="O44" s="71">
        <v>7259283.0255000005</v>
      </c>
      <c r="P44" s="71">
        <v>20</v>
      </c>
      <c r="Q44" s="71">
        <v>33</v>
      </c>
      <c r="R44" s="73">
        <v>-39.393939393939398</v>
      </c>
      <c r="S44" s="71">
        <v>206.294535</v>
      </c>
      <c r="T44" s="71">
        <v>481.13409090909101</v>
      </c>
      <c r="U44" s="74">
        <v>-133.22677496478099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activeCell="H1" sqref="H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101078</v>
      </c>
      <c r="D2" s="32">
        <v>618571.08661196602</v>
      </c>
      <c r="E2" s="32">
        <v>499016.04930940201</v>
      </c>
      <c r="F2" s="32">
        <v>119555.037302564</v>
      </c>
      <c r="G2" s="32">
        <v>499016.04930940201</v>
      </c>
      <c r="H2" s="32">
        <v>0.19327614867579801</v>
      </c>
    </row>
    <row r="3" spans="1:8" ht="14.25" x14ac:dyDescent="0.2">
      <c r="A3" s="32">
        <v>2</v>
      </c>
      <c r="B3" s="33">
        <v>13</v>
      </c>
      <c r="C3" s="32">
        <v>10250.366</v>
      </c>
      <c r="D3" s="32">
        <v>94785.387044217496</v>
      </c>
      <c r="E3" s="32">
        <v>73801.831173958097</v>
      </c>
      <c r="F3" s="32">
        <v>20983.555870259399</v>
      </c>
      <c r="G3" s="32">
        <v>73801.831173958097</v>
      </c>
      <c r="H3" s="32">
        <v>0.221379650646682</v>
      </c>
    </row>
    <row r="4" spans="1:8" ht="14.25" x14ac:dyDescent="0.2">
      <c r="A4" s="32">
        <v>3</v>
      </c>
      <c r="B4" s="33">
        <v>14</v>
      </c>
      <c r="C4" s="32">
        <v>110347</v>
      </c>
      <c r="D4" s="32">
        <v>158958.394202564</v>
      </c>
      <c r="E4" s="32">
        <v>114647.64931025601</v>
      </c>
      <c r="F4" s="32">
        <v>44310.744892307703</v>
      </c>
      <c r="G4" s="32">
        <v>114647.64931025601</v>
      </c>
      <c r="H4" s="32">
        <v>0.27875687292010198</v>
      </c>
    </row>
    <row r="5" spans="1:8" ht="14.25" x14ac:dyDescent="0.2">
      <c r="A5" s="32">
        <v>4</v>
      </c>
      <c r="B5" s="33">
        <v>15</v>
      </c>
      <c r="C5" s="32">
        <v>4454</v>
      </c>
      <c r="D5" s="32">
        <v>56432.403000854698</v>
      </c>
      <c r="E5" s="32">
        <v>44837.679768376103</v>
      </c>
      <c r="F5" s="32">
        <v>11594.7232324786</v>
      </c>
      <c r="G5" s="32">
        <v>44837.679768376103</v>
      </c>
      <c r="H5" s="32">
        <v>0.20546215677370699</v>
      </c>
    </row>
    <row r="6" spans="1:8" ht="14.25" x14ac:dyDescent="0.2">
      <c r="A6" s="32">
        <v>5</v>
      </c>
      <c r="B6" s="33">
        <v>16</v>
      </c>
      <c r="C6" s="32">
        <v>3089</v>
      </c>
      <c r="D6" s="32">
        <v>140860.41228034199</v>
      </c>
      <c r="E6" s="32">
        <v>107798.760244444</v>
      </c>
      <c r="F6" s="32">
        <v>33061.652035897401</v>
      </c>
      <c r="G6" s="32">
        <v>107798.760244444</v>
      </c>
      <c r="H6" s="32">
        <v>0.23471216291840599</v>
      </c>
    </row>
    <row r="7" spans="1:8" ht="14.25" x14ac:dyDescent="0.2">
      <c r="A7" s="32">
        <v>6</v>
      </c>
      <c r="B7" s="33">
        <v>17</v>
      </c>
      <c r="C7" s="32">
        <v>18453</v>
      </c>
      <c r="D7" s="32">
        <v>285966.67714444402</v>
      </c>
      <c r="E7" s="32">
        <v>206011.557722222</v>
      </c>
      <c r="F7" s="32">
        <v>79955.119422222197</v>
      </c>
      <c r="G7" s="32">
        <v>206011.557722222</v>
      </c>
      <c r="H7" s="32">
        <v>0.27959593131837601</v>
      </c>
    </row>
    <row r="8" spans="1:8" ht="14.25" x14ac:dyDescent="0.2">
      <c r="A8" s="32">
        <v>7</v>
      </c>
      <c r="B8" s="33">
        <v>18</v>
      </c>
      <c r="C8" s="32">
        <v>41655</v>
      </c>
      <c r="D8" s="32">
        <v>169588.37020854701</v>
      </c>
      <c r="E8" s="32">
        <v>162909.29216239299</v>
      </c>
      <c r="F8" s="32">
        <v>6679.0780461538498</v>
      </c>
      <c r="G8" s="32">
        <v>162909.29216239299</v>
      </c>
      <c r="H8" s="32">
        <v>3.9384057043182999E-2</v>
      </c>
    </row>
    <row r="9" spans="1:8" ht="14.25" x14ac:dyDescent="0.2">
      <c r="A9" s="32">
        <v>8</v>
      </c>
      <c r="B9" s="33">
        <v>19</v>
      </c>
      <c r="C9" s="32">
        <v>15093</v>
      </c>
      <c r="D9" s="32">
        <v>111842.606322222</v>
      </c>
      <c r="E9" s="32">
        <v>89482.612623931607</v>
      </c>
      <c r="F9" s="32">
        <v>22359.9936982906</v>
      </c>
      <c r="G9" s="32">
        <v>89482.612623931607</v>
      </c>
      <c r="H9" s="32">
        <v>0.199923753867741</v>
      </c>
    </row>
    <row r="10" spans="1:8" ht="14.25" x14ac:dyDescent="0.2">
      <c r="A10" s="32">
        <v>9</v>
      </c>
      <c r="B10" s="33">
        <v>21</v>
      </c>
      <c r="C10" s="32">
        <v>234741</v>
      </c>
      <c r="D10" s="32">
        <v>876431.55469999998</v>
      </c>
      <c r="E10" s="32">
        <v>868704.94680000003</v>
      </c>
      <c r="F10" s="32">
        <v>7726.6079</v>
      </c>
      <c r="G10" s="32">
        <v>868704.94680000003</v>
      </c>
      <c r="H10" s="32">
        <v>8.8159855251272803E-3</v>
      </c>
    </row>
    <row r="11" spans="1:8" ht="14.25" x14ac:dyDescent="0.2">
      <c r="A11" s="32">
        <v>10</v>
      </c>
      <c r="B11" s="33">
        <v>22</v>
      </c>
      <c r="C11" s="32">
        <v>46756</v>
      </c>
      <c r="D11" s="32">
        <v>616006.31721880299</v>
      </c>
      <c r="E11" s="32">
        <v>559826.47628546995</v>
      </c>
      <c r="F11" s="32">
        <v>56179.840933333297</v>
      </c>
      <c r="G11" s="32">
        <v>559826.47628546995</v>
      </c>
      <c r="H11" s="32">
        <v>9.1200105198561504E-2</v>
      </c>
    </row>
    <row r="12" spans="1:8" ht="14.25" x14ac:dyDescent="0.2">
      <c r="A12" s="32">
        <v>11</v>
      </c>
      <c r="B12" s="33">
        <v>23</v>
      </c>
      <c r="C12" s="32">
        <v>289376.42300000001</v>
      </c>
      <c r="D12" s="32">
        <v>1683548.75492137</v>
      </c>
      <c r="E12" s="32">
        <v>1437026.6271452999</v>
      </c>
      <c r="F12" s="32">
        <v>246522.127776068</v>
      </c>
      <c r="G12" s="32">
        <v>1437026.6271452999</v>
      </c>
      <c r="H12" s="32">
        <v>0.146430049652814</v>
      </c>
    </row>
    <row r="13" spans="1:8" ht="14.25" x14ac:dyDescent="0.2">
      <c r="A13" s="32">
        <v>12</v>
      </c>
      <c r="B13" s="33">
        <v>24</v>
      </c>
      <c r="C13" s="32">
        <v>16323.505999999999</v>
      </c>
      <c r="D13" s="32">
        <v>393177.68665640999</v>
      </c>
      <c r="E13" s="32">
        <v>350361.910683761</v>
      </c>
      <c r="F13" s="32">
        <v>42815.775972649601</v>
      </c>
      <c r="G13" s="32">
        <v>350361.910683761</v>
      </c>
      <c r="H13" s="32">
        <v>0.108896759469632</v>
      </c>
    </row>
    <row r="14" spans="1:8" ht="14.25" x14ac:dyDescent="0.2">
      <c r="A14" s="32">
        <v>13</v>
      </c>
      <c r="B14" s="33">
        <v>25</v>
      </c>
      <c r="C14" s="32">
        <v>80910</v>
      </c>
      <c r="D14" s="32">
        <v>843894.33310000005</v>
      </c>
      <c r="E14" s="32">
        <v>771615.55680000002</v>
      </c>
      <c r="F14" s="32">
        <v>72278.776299999998</v>
      </c>
      <c r="G14" s="32">
        <v>771615.55680000002</v>
      </c>
      <c r="H14" s="32">
        <v>8.5649083617480706E-2</v>
      </c>
    </row>
    <row r="15" spans="1:8" ht="14.25" x14ac:dyDescent="0.2">
      <c r="A15" s="32">
        <v>14</v>
      </c>
      <c r="B15" s="33">
        <v>26</v>
      </c>
      <c r="C15" s="32">
        <v>72393</v>
      </c>
      <c r="D15" s="32">
        <v>339696.99068619602</v>
      </c>
      <c r="E15" s="32">
        <v>309763.56396464701</v>
      </c>
      <c r="F15" s="32">
        <v>29933.426721549102</v>
      </c>
      <c r="G15" s="32">
        <v>309763.56396464701</v>
      </c>
      <c r="H15" s="32">
        <v>8.8118021478738401E-2</v>
      </c>
    </row>
    <row r="16" spans="1:8" ht="14.25" x14ac:dyDescent="0.2">
      <c r="A16" s="32">
        <v>15</v>
      </c>
      <c r="B16" s="33">
        <v>27</v>
      </c>
      <c r="C16" s="32">
        <v>191982.80600000001</v>
      </c>
      <c r="D16" s="32">
        <v>1247469.2402999999</v>
      </c>
      <c r="E16" s="32">
        <v>1094647.0190999999</v>
      </c>
      <c r="F16" s="32">
        <v>152822.2212</v>
      </c>
      <c r="G16" s="32">
        <v>1094647.0190999999</v>
      </c>
      <c r="H16" s="32">
        <v>0.122505803159722</v>
      </c>
    </row>
    <row r="17" spans="1:8" ht="14.25" x14ac:dyDescent="0.2">
      <c r="A17" s="32">
        <v>16</v>
      </c>
      <c r="B17" s="33">
        <v>29</v>
      </c>
      <c r="C17" s="32">
        <v>195802</v>
      </c>
      <c r="D17" s="32">
        <v>2408810.6039837599</v>
      </c>
      <c r="E17" s="32">
        <v>2172631.1718589701</v>
      </c>
      <c r="F17" s="32">
        <v>236179.43212478599</v>
      </c>
      <c r="G17" s="32">
        <v>2172631.1718589701</v>
      </c>
      <c r="H17" s="32">
        <v>9.8048153613316896E-2</v>
      </c>
    </row>
    <row r="18" spans="1:8" ht="14.25" x14ac:dyDescent="0.2">
      <c r="A18" s="32">
        <v>17</v>
      </c>
      <c r="B18" s="33">
        <v>31</v>
      </c>
      <c r="C18" s="32">
        <v>32455.7</v>
      </c>
      <c r="D18" s="32">
        <v>247320.972762144</v>
      </c>
      <c r="E18" s="32">
        <v>197360.735969156</v>
      </c>
      <c r="F18" s="32">
        <v>49960.236792987802</v>
      </c>
      <c r="G18" s="32">
        <v>197360.735969156</v>
      </c>
      <c r="H18" s="32">
        <v>0.20200566185317501</v>
      </c>
    </row>
    <row r="19" spans="1:8" ht="14.25" x14ac:dyDescent="0.2">
      <c r="A19" s="32">
        <v>18</v>
      </c>
      <c r="B19" s="33">
        <v>32</v>
      </c>
      <c r="C19" s="32">
        <v>13186.47</v>
      </c>
      <c r="D19" s="32">
        <v>213501.10931204099</v>
      </c>
      <c r="E19" s="32">
        <v>194348.11708693299</v>
      </c>
      <c r="F19" s="32">
        <v>19152.992225108399</v>
      </c>
      <c r="G19" s="32">
        <v>194348.11708693299</v>
      </c>
      <c r="H19" s="32">
        <v>8.9709099342970999E-2</v>
      </c>
    </row>
    <row r="20" spans="1:8" ht="14.25" x14ac:dyDescent="0.2">
      <c r="A20" s="32">
        <v>19</v>
      </c>
      <c r="B20" s="33">
        <v>33</v>
      </c>
      <c r="C20" s="32">
        <v>57919.595999999998</v>
      </c>
      <c r="D20" s="32">
        <v>629259.79163033096</v>
      </c>
      <c r="E20" s="32">
        <v>498910.96130222001</v>
      </c>
      <c r="F20" s="32">
        <v>130348.830328111</v>
      </c>
      <c r="G20" s="32">
        <v>498910.96130222001</v>
      </c>
      <c r="H20" s="32">
        <v>0.20714628848347899</v>
      </c>
    </row>
    <row r="21" spans="1:8" ht="14.25" x14ac:dyDescent="0.2">
      <c r="A21" s="32">
        <v>20</v>
      </c>
      <c r="B21" s="33">
        <v>34</v>
      </c>
      <c r="C21" s="32">
        <v>41527.03</v>
      </c>
      <c r="D21" s="32">
        <v>232917.29467486599</v>
      </c>
      <c r="E21" s="32">
        <v>152368.710568871</v>
      </c>
      <c r="F21" s="32">
        <v>80548.584105994407</v>
      </c>
      <c r="G21" s="32">
        <v>152368.710568871</v>
      </c>
      <c r="H21" s="32">
        <v>0.34582483116349899</v>
      </c>
    </row>
    <row r="22" spans="1:8" ht="14.25" x14ac:dyDescent="0.2">
      <c r="A22" s="32">
        <v>21</v>
      </c>
      <c r="B22" s="33">
        <v>35</v>
      </c>
      <c r="C22" s="32">
        <v>32932.345999999998</v>
      </c>
      <c r="D22" s="32">
        <v>767897.77769291995</v>
      </c>
      <c r="E22" s="32">
        <v>731158.47759203496</v>
      </c>
      <c r="F22" s="32">
        <v>36739.300100884997</v>
      </c>
      <c r="G22" s="32">
        <v>731158.47759203496</v>
      </c>
      <c r="H22" s="32">
        <v>4.7843998469776598E-2</v>
      </c>
    </row>
    <row r="23" spans="1:8" ht="14.25" x14ac:dyDescent="0.2">
      <c r="A23" s="32">
        <v>22</v>
      </c>
      <c r="B23" s="33">
        <v>36</v>
      </c>
      <c r="C23" s="32">
        <v>112243.091</v>
      </c>
      <c r="D23" s="32">
        <v>510703.32057433599</v>
      </c>
      <c r="E23" s="32">
        <v>429752.77625231701</v>
      </c>
      <c r="F23" s="32">
        <v>80950.544322019297</v>
      </c>
      <c r="G23" s="32">
        <v>429752.77625231701</v>
      </c>
      <c r="H23" s="32">
        <v>0.15850796550721899</v>
      </c>
    </row>
    <row r="24" spans="1:8" ht="14.25" x14ac:dyDescent="0.2">
      <c r="A24" s="32">
        <v>23</v>
      </c>
      <c r="B24" s="33">
        <v>37</v>
      </c>
      <c r="C24" s="32">
        <v>122797.177</v>
      </c>
      <c r="D24" s="32">
        <v>1023995.81776903</v>
      </c>
      <c r="E24" s="32">
        <v>882894.88670420705</v>
      </c>
      <c r="F24" s="32">
        <v>141100.93106481899</v>
      </c>
      <c r="G24" s="32">
        <v>882894.88670420705</v>
      </c>
      <c r="H24" s="32">
        <v>0.137794440774411</v>
      </c>
    </row>
    <row r="25" spans="1:8" ht="14.25" x14ac:dyDescent="0.2">
      <c r="A25" s="32">
        <v>24</v>
      </c>
      <c r="B25" s="33">
        <v>38</v>
      </c>
      <c r="C25" s="32">
        <v>143689.50099999999</v>
      </c>
      <c r="D25" s="32">
        <v>740184.60305752198</v>
      </c>
      <c r="E25" s="32">
        <v>722747.50730177003</v>
      </c>
      <c r="F25" s="32">
        <v>17437.095755752202</v>
      </c>
      <c r="G25" s="32">
        <v>722747.50730177003</v>
      </c>
      <c r="H25" s="32">
        <v>2.3557766108243599E-2</v>
      </c>
    </row>
    <row r="26" spans="1:8" ht="14.25" x14ac:dyDescent="0.2">
      <c r="A26" s="32">
        <v>25</v>
      </c>
      <c r="B26" s="33">
        <v>39</v>
      </c>
      <c r="C26" s="32">
        <v>80869.975000000006</v>
      </c>
      <c r="D26" s="32">
        <v>121538.676164027</v>
      </c>
      <c r="E26" s="32">
        <v>87975.531777659693</v>
      </c>
      <c r="F26" s="32">
        <v>33563.144386367298</v>
      </c>
      <c r="G26" s="32">
        <v>87975.531777659693</v>
      </c>
      <c r="H26" s="32">
        <v>0.276151966153317</v>
      </c>
    </row>
    <row r="27" spans="1:8" ht="14.25" x14ac:dyDescent="0.2">
      <c r="A27" s="32">
        <v>26</v>
      </c>
      <c r="B27" s="33">
        <v>42</v>
      </c>
      <c r="C27" s="32">
        <v>6319.5609999999997</v>
      </c>
      <c r="D27" s="32">
        <v>120291.1381</v>
      </c>
      <c r="E27" s="32">
        <v>100000.84940000001</v>
      </c>
      <c r="F27" s="32">
        <v>20290.288700000001</v>
      </c>
      <c r="G27" s="32">
        <v>100000.84940000001</v>
      </c>
      <c r="H27" s="32">
        <v>0.16867650452464999</v>
      </c>
    </row>
    <row r="28" spans="1:8" ht="14.25" x14ac:dyDescent="0.2">
      <c r="A28" s="32">
        <v>27</v>
      </c>
      <c r="B28" s="33">
        <v>75</v>
      </c>
      <c r="C28" s="32">
        <v>2255</v>
      </c>
      <c r="D28" s="32">
        <v>209249.14529914499</v>
      </c>
      <c r="E28" s="32">
        <v>198009.79273504301</v>
      </c>
      <c r="F28" s="32">
        <v>11239.352564102601</v>
      </c>
      <c r="G28" s="32">
        <v>198009.79273504301</v>
      </c>
      <c r="H28" s="32">
        <v>5.3712776451414597E-2</v>
      </c>
    </row>
    <row r="29" spans="1:8" ht="14.25" x14ac:dyDescent="0.2">
      <c r="A29" s="32">
        <v>28</v>
      </c>
      <c r="B29" s="33">
        <v>76</v>
      </c>
      <c r="C29" s="32">
        <v>2633</v>
      </c>
      <c r="D29" s="32">
        <v>476977.01546666701</v>
      </c>
      <c r="E29" s="32">
        <v>447170.34605726501</v>
      </c>
      <c r="F29" s="32">
        <v>29806.6694094017</v>
      </c>
      <c r="G29" s="32">
        <v>447170.34605726501</v>
      </c>
      <c r="H29" s="32">
        <v>6.2490787696005301E-2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4125.8906285454996</v>
      </c>
      <c r="E30" s="32">
        <v>3697.3157854927799</v>
      </c>
      <c r="F30" s="32">
        <v>428.57484305271902</v>
      </c>
      <c r="G30" s="32">
        <v>3697.3157854927799</v>
      </c>
      <c r="H30" s="32">
        <v>0.103874504110111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2014-07-22T00:57:27Z</dcterms:modified>
</cp:coreProperties>
</file>