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<sst xmlns="http://schemas.openxmlformats.org/spreadsheetml/2006/main" count="116" uniqueCount="73">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</sst>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3" sqref="M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16463188.160599999</v>
      </c>
      <c r="F3" s="25">
        <f>RA!I7</f>
        <v>1951966.9131</v>
      </c>
      <c r="G3" s="16">
        <f>E3-F3</f>
        <v>14511221.247499999</v>
      </c>
      <c r="H3" s="27">
        <f>RA!J7</f>
        <v>11.856554721104899</v>
      </c>
      <c r="I3" s="20">
        <f>SUM(I4:I40)</f>
        <v>16463191.633447696</v>
      </c>
      <c r="J3" s="21">
        <f>SUM(J4:J40)</f>
        <v>14511221.395718411</v>
      </c>
      <c r="K3" s="22">
        <f>E3-I3</f>
        <v>-3.4728476963937283</v>
      </c>
      <c r="L3" s="22">
        <f>G3-J3</f>
        <v>-0.14821841195225716</v>
      </c>
    </row>
    <row r="4" spans="1:13" x14ac:dyDescent="0.15">
      <c r="A4" s="41">
        <f>RA!A8</f>
        <v>41852</v>
      </c>
      <c r="B4" s="12">
        <v>12</v>
      </c>
      <c r="C4" s="38" t="s">
        <v>6</v>
      </c>
      <c r="D4" s="38"/>
      <c r="E4" s="15">
        <f>VLOOKUP(C4,RA!B8:D39,3,0)</f>
        <v>530295.5318</v>
      </c>
      <c r="F4" s="25">
        <f>VLOOKUP(C4,RA!B8:I43,8,0)</f>
        <v>131851.78159999999</v>
      </c>
      <c r="G4" s="16">
        <f t="shared" ref="G4:G40" si="0">E4-F4</f>
        <v>398443.75020000001</v>
      </c>
      <c r="H4" s="27">
        <f>RA!J8</f>
        <v>24.863830391414201</v>
      </c>
      <c r="I4" s="20">
        <f>VLOOKUP(B4,RMS!B:D,3,FALSE)</f>
        <v>530296.03890769195</v>
      </c>
      <c r="J4" s="21">
        <f>VLOOKUP(B4,RMS!B:E,4,FALSE)</f>
        <v>398443.75805042702</v>
      </c>
      <c r="K4" s="22">
        <f t="shared" ref="K4:K40" si="1">E4-I4</f>
        <v>-0.50710769195575267</v>
      </c>
      <c r="L4" s="22">
        <f t="shared" ref="L4:L40" si="2">G4-J4</f>
        <v>-7.850427005905658E-3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91785.1302</v>
      </c>
      <c r="F5" s="25">
        <f>VLOOKUP(C5,RA!B9:I44,8,0)</f>
        <v>21023.6976</v>
      </c>
      <c r="G5" s="16">
        <f t="shared" si="0"/>
        <v>70761.4326</v>
      </c>
      <c r="H5" s="27">
        <f>RA!J9</f>
        <v>22.905341588762099</v>
      </c>
      <c r="I5" s="20">
        <f>VLOOKUP(B5,RMS!B:D,3,FALSE)</f>
        <v>91785.150274911095</v>
      </c>
      <c r="J5" s="21">
        <f>VLOOKUP(B5,RMS!B:E,4,FALSE)</f>
        <v>70761.433339928903</v>
      </c>
      <c r="K5" s="22">
        <f t="shared" si="1"/>
        <v>-2.00749110954348E-2</v>
      </c>
      <c r="L5" s="22">
        <f t="shared" si="2"/>
        <v>-7.3992890247609466E-4</v>
      </c>
      <c r="M5" s="36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163288.22769999999</v>
      </c>
      <c r="F6" s="25">
        <f>VLOOKUP(C6,RA!B10:I45,8,0)</f>
        <v>41473.758600000001</v>
      </c>
      <c r="G6" s="16">
        <f t="shared" si="0"/>
        <v>121814.46909999999</v>
      </c>
      <c r="H6" s="27">
        <f>RA!J10</f>
        <v>25.399111242849301</v>
      </c>
      <c r="I6" s="20">
        <f>VLOOKUP(B6,RMS!B:D,3,FALSE)</f>
        <v>163290.36640854701</v>
      </c>
      <c r="J6" s="21">
        <f>VLOOKUP(B6,RMS!B:E,4,FALSE)</f>
        <v>121814.468981197</v>
      </c>
      <c r="K6" s="22">
        <f t="shared" si="1"/>
        <v>-2.1387085470196325</v>
      </c>
      <c r="L6" s="22">
        <f t="shared" si="2"/>
        <v>1.1880298552569002E-4</v>
      </c>
      <c r="M6" s="36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44947.180200000003</v>
      </c>
      <c r="F7" s="25">
        <f>VLOOKUP(C7,RA!B11:I46,8,0)</f>
        <v>8790.6383000000005</v>
      </c>
      <c r="G7" s="16">
        <f t="shared" si="0"/>
        <v>36156.541900000004</v>
      </c>
      <c r="H7" s="27">
        <f>RA!J11</f>
        <v>19.557708093999601</v>
      </c>
      <c r="I7" s="20">
        <f>VLOOKUP(B7,RMS!B:D,3,FALSE)</f>
        <v>44947.212934187999</v>
      </c>
      <c r="J7" s="21">
        <f>VLOOKUP(B7,RMS!B:E,4,FALSE)</f>
        <v>36156.541927350401</v>
      </c>
      <c r="K7" s="22">
        <f t="shared" si="1"/>
        <v>-3.2734187996538822E-2</v>
      </c>
      <c r="L7" s="22">
        <f t="shared" si="2"/>
        <v>-2.735039743129164E-5</v>
      </c>
      <c r="M7" s="36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152107.9406</v>
      </c>
      <c r="F8" s="25">
        <f>VLOOKUP(C8,RA!B12:I47,8,0)</f>
        <v>25952.1522</v>
      </c>
      <c r="G8" s="16">
        <f t="shared" si="0"/>
        <v>126155.7884</v>
      </c>
      <c r="H8" s="27">
        <f>RA!J12</f>
        <v>17.061668245345999</v>
      </c>
      <c r="I8" s="20">
        <f>VLOOKUP(B8,RMS!B:D,3,FALSE)</f>
        <v>152107.94714700899</v>
      </c>
      <c r="J8" s="21">
        <f>VLOOKUP(B8,RMS!B:E,4,FALSE)</f>
        <v>126155.787704274</v>
      </c>
      <c r="K8" s="22">
        <f t="shared" si="1"/>
        <v>-6.5470089903101325E-3</v>
      </c>
      <c r="L8" s="22">
        <f t="shared" si="2"/>
        <v>6.9572600477840751E-4</v>
      </c>
      <c r="M8" s="36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250195.4032</v>
      </c>
      <c r="F9" s="25">
        <f>VLOOKUP(C9,RA!B13:I48,8,0)</f>
        <v>70971.519499999995</v>
      </c>
      <c r="G9" s="16">
        <f t="shared" si="0"/>
        <v>179223.88370000001</v>
      </c>
      <c r="H9" s="27">
        <f>RA!J13</f>
        <v>28.366436230352001</v>
      </c>
      <c r="I9" s="20">
        <f>VLOOKUP(B9,RMS!B:D,3,FALSE)</f>
        <v>250195.55687179501</v>
      </c>
      <c r="J9" s="21">
        <f>VLOOKUP(B9,RMS!B:E,4,FALSE)</f>
        <v>179223.88321794901</v>
      </c>
      <c r="K9" s="22">
        <f t="shared" si="1"/>
        <v>-0.15367179500753991</v>
      </c>
      <c r="L9" s="22">
        <f t="shared" si="2"/>
        <v>4.8205099301412702E-4</v>
      </c>
      <c r="M9" s="36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155228.2537</v>
      </c>
      <c r="F10" s="25">
        <f>VLOOKUP(C10,RA!B14:I49,8,0)</f>
        <v>16605.284599999999</v>
      </c>
      <c r="G10" s="16">
        <f t="shared" si="0"/>
        <v>138622.96909999999</v>
      </c>
      <c r="H10" s="27">
        <f>RA!J14</f>
        <v>10.6973338965031</v>
      </c>
      <c r="I10" s="20">
        <f>VLOOKUP(B10,RMS!B:D,3,FALSE)</f>
        <v>155228.25924444399</v>
      </c>
      <c r="J10" s="21">
        <f>VLOOKUP(B10,RMS!B:E,4,FALSE)</f>
        <v>138622.967348718</v>
      </c>
      <c r="K10" s="22">
        <f t="shared" si="1"/>
        <v>-5.5444439931306988E-3</v>
      </c>
      <c r="L10" s="22">
        <f t="shared" si="2"/>
        <v>1.7512819904368371E-3</v>
      </c>
      <c r="M10" s="36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95026.852499999994</v>
      </c>
      <c r="F11" s="25">
        <f>VLOOKUP(C11,RA!B15:I50,8,0)</f>
        <v>23163.033100000001</v>
      </c>
      <c r="G11" s="16">
        <f t="shared" si="0"/>
        <v>71863.819399999993</v>
      </c>
      <c r="H11" s="27">
        <f>RA!J15</f>
        <v>24.375250248344301</v>
      </c>
      <c r="I11" s="20">
        <f>VLOOKUP(B11,RMS!B:D,3,FALSE)</f>
        <v>95026.898253846201</v>
      </c>
      <c r="J11" s="21">
        <f>VLOOKUP(B11,RMS!B:E,4,FALSE)</f>
        <v>71863.819311111103</v>
      </c>
      <c r="K11" s="22">
        <f t="shared" si="1"/>
        <v>-4.5753846206935123E-2</v>
      </c>
      <c r="L11" s="22">
        <f t="shared" si="2"/>
        <v>8.8888889877125621E-5</v>
      </c>
      <c r="M11" s="36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909865.87749999994</v>
      </c>
      <c r="F12" s="25">
        <f>VLOOKUP(C12,RA!B16:I51,8,0)</f>
        <v>74965.098700000002</v>
      </c>
      <c r="G12" s="16">
        <f t="shared" si="0"/>
        <v>834900.77879999997</v>
      </c>
      <c r="H12" s="27">
        <f>RA!J16</f>
        <v>8.2391372787798591</v>
      </c>
      <c r="I12" s="20">
        <f>VLOOKUP(B12,RMS!B:D,3,FALSE)</f>
        <v>909865.60770000005</v>
      </c>
      <c r="J12" s="21">
        <f>VLOOKUP(B12,RMS!B:E,4,FALSE)</f>
        <v>834900.77879999997</v>
      </c>
      <c r="K12" s="22">
        <f t="shared" si="1"/>
        <v>0.26979999989271164</v>
      </c>
      <c r="L12" s="22">
        <f t="shared" si="2"/>
        <v>0</v>
      </c>
      <c r="M12" s="36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480917.56849999999</v>
      </c>
      <c r="F13" s="25">
        <f>VLOOKUP(C13,RA!B17:I52,8,0)</f>
        <v>58887.018100000001</v>
      </c>
      <c r="G13" s="16">
        <f t="shared" si="0"/>
        <v>422030.55040000001</v>
      </c>
      <c r="H13" s="27">
        <f>RA!J17</f>
        <v>12.244721747985</v>
      </c>
      <c r="I13" s="20">
        <f>VLOOKUP(B13,RMS!B:D,3,FALSE)</f>
        <v>480917.750006838</v>
      </c>
      <c r="J13" s="21">
        <f>VLOOKUP(B13,RMS!B:E,4,FALSE)</f>
        <v>422030.55014017102</v>
      </c>
      <c r="K13" s="22">
        <f t="shared" si="1"/>
        <v>-0.18150683800922707</v>
      </c>
      <c r="L13" s="22">
        <f t="shared" si="2"/>
        <v>2.5982898660004139E-4</v>
      </c>
      <c r="M13" s="36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2159811.8128</v>
      </c>
      <c r="F14" s="25">
        <f>VLOOKUP(C14,RA!B18:I53,8,0)</f>
        <v>353687.1974</v>
      </c>
      <c r="G14" s="16">
        <f t="shared" si="0"/>
        <v>1806124.6154</v>
      </c>
      <c r="H14" s="27">
        <f>RA!J18</f>
        <v>16.375834010347301</v>
      </c>
      <c r="I14" s="20">
        <f>VLOOKUP(B14,RMS!B:D,3,FALSE)</f>
        <v>2159812.0148196602</v>
      </c>
      <c r="J14" s="21">
        <f>VLOOKUP(B14,RMS!B:E,4,FALSE)</f>
        <v>1806124.6070435899</v>
      </c>
      <c r="K14" s="22">
        <f t="shared" si="1"/>
        <v>-0.20201966026797891</v>
      </c>
      <c r="L14" s="22">
        <f t="shared" si="2"/>
        <v>8.3564100787043571E-3</v>
      </c>
      <c r="M14" s="36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408380.64409999998</v>
      </c>
      <c r="F15" s="25">
        <f>VLOOKUP(C15,RA!B19:I54,8,0)</f>
        <v>60968.476300000002</v>
      </c>
      <c r="G15" s="16">
        <f t="shared" si="0"/>
        <v>347412.1678</v>
      </c>
      <c r="H15" s="27">
        <f>RA!J19</f>
        <v>14.9293256624255</v>
      </c>
      <c r="I15" s="20">
        <f>VLOOKUP(B15,RMS!B:D,3,FALSE)</f>
        <v>408380.63973162399</v>
      </c>
      <c r="J15" s="21">
        <f>VLOOKUP(B15,RMS!B:E,4,FALSE)</f>
        <v>347412.16858461499</v>
      </c>
      <c r="K15" s="22">
        <f t="shared" si="1"/>
        <v>4.3683759868144989E-3</v>
      </c>
      <c r="L15" s="22">
        <f t="shared" si="2"/>
        <v>-7.8461499651893973E-4</v>
      </c>
      <c r="M15" s="36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734924.60450000002</v>
      </c>
      <c r="F16" s="25">
        <f>VLOOKUP(C16,RA!B20:I55,8,0)</f>
        <v>83334.514599999995</v>
      </c>
      <c r="G16" s="16">
        <f t="shared" si="0"/>
        <v>651590.08990000002</v>
      </c>
      <c r="H16" s="27">
        <f>RA!J20</f>
        <v>11.3391923592891</v>
      </c>
      <c r="I16" s="20">
        <f>VLOOKUP(B16,RMS!B:D,3,FALSE)</f>
        <v>734924.50390000001</v>
      </c>
      <c r="J16" s="21">
        <f>VLOOKUP(B16,RMS!B:E,4,FALSE)</f>
        <v>651590.08990000002</v>
      </c>
      <c r="K16" s="22">
        <f t="shared" si="1"/>
        <v>0.10060000000521541</v>
      </c>
      <c r="L16" s="22">
        <f t="shared" si="2"/>
        <v>0</v>
      </c>
      <c r="M16" s="36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319718.48739999998</v>
      </c>
      <c r="F17" s="25">
        <f>VLOOKUP(C17,RA!B21:I56,8,0)</f>
        <v>53243.4447</v>
      </c>
      <c r="G17" s="16">
        <f t="shared" si="0"/>
        <v>266475.04269999999</v>
      </c>
      <c r="H17" s="27">
        <f>RA!J21</f>
        <v>16.653226759886099</v>
      </c>
      <c r="I17" s="20">
        <f>VLOOKUP(B17,RMS!B:D,3,FALSE)</f>
        <v>319718.16169265599</v>
      </c>
      <c r="J17" s="21">
        <f>VLOOKUP(B17,RMS!B:E,4,FALSE)</f>
        <v>266475.04241949198</v>
      </c>
      <c r="K17" s="22">
        <f t="shared" si="1"/>
        <v>0.32570734398905188</v>
      </c>
      <c r="L17" s="22">
        <f t="shared" si="2"/>
        <v>2.8050801483914256E-4</v>
      </c>
      <c r="M17" s="36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1273126.8215000001</v>
      </c>
      <c r="F18" s="25">
        <f>VLOOKUP(C18,RA!B22:I57,8,0)</f>
        <v>159159.57029999999</v>
      </c>
      <c r="G18" s="16">
        <f t="shared" si="0"/>
        <v>1113967.2512000001</v>
      </c>
      <c r="H18" s="27">
        <f>RA!J22</f>
        <v>12.501470208009399</v>
      </c>
      <c r="I18" s="20">
        <f>VLOOKUP(B18,RMS!B:D,3,FALSE)</f>
        <v>1273127.2424000001</v>
      </c>
      <c r="J18" s="21">
        <f>VLOOKUP(B18,RMS!B:E,4,FALSE)</f>
        <v>1113967.2534</v>
      </c>
      <c r="K18" s="22">
        <f t="shared" si="1"/>
        <v>-0.42090000002644956</v>
      </c>
      <c r="L18" s="22">
        <f t="shared" si="2"/>
        <v>-2.199999988079071E-3</v>
      </c>
      <c r="M18" s="36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2706209.2447000002</v>
      </c>
      <c r="F19" s="25">
        <f>VLOOKUP(C19,RA!B23:I58,8,0)</f>
        <v>79209.554199999999</v>
      </c>
      <c r="G19" s="16">
        <f t="shared" si="0"/>
        <v>2626999.6905</v>
      </c>
      <c r="H19" s="27">
        <f>RA!J23</f>
        <v>2.9269560125525702</v>
      </c>
      <c r="I19" s="20">
        <f>VLOOKUP(B19,RMS!B:D,3,FALSE)</f>
        <v>2706209.86182991</v>
      </c>
      <c r="J19" s="21">
        <f>VLOOKUP(B19,RMS!B:E,4,FALSE)</f>
        <v>2626999.72021282</v>
      </c>
      <c r="K19" s="22">
        <f t="shared" si="1"/>
        <v>-0.6171299098059535</v>
      </c>
      <c r="L19" s="22">
        <f t="shared" si="2"/>
        <v>-2.9712819959968328E-2</v>
      </c>
      <c r="M19" s="36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278308.96960000001</v>
      </c>
      <c r="F20" s="25">
        <f>VLOOKUP(C20,RA!B24:I59,8,0)</f>
        <v>53575.903700000003</v>
      </c>
      <c r="G20" s="16">
        <f t="shared" si="0"/>
        <v>224733.06590000002</v>
      </c>
      <c r="H20" s="27">
        <f>RA!J24</f>
        <v>19.2505127581774</v>
      </c>
      <c r="I20" s="20">
        <f>VLOOKUP(B20,RMS!B:D,3,FALSE)</f>
        <v>278308.96221617103</v>
      </c>
      <c r="J20" s="21">
        <f>VLOOKUP(B20,RMS!B:E,4,FALSE)</f>
        <v>224733.02328782101</v>
      </c>
      <c r="K20" s="22">
        <f t="shared" si="1"/>
        <v>7.3838289827108383E-3</v>
      </c>
      <c r="L20" s="22">
        <f t="shared" si="2"/>
        <v>4.2612179007846862E-2</v>
      </c>
      <c r="M20" s="36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251318.91039999999</v>
      </c>
      <c r="F21" s="25">
        <f>VLOOKUP(C21,RA!B25:I60,8,0)</f>
        <v>19303.183400000002</v>
      </c>
      <c r="G21" s="16">
        <f t="shared" si="0"/>
        <v>232015.72699999998</v>
      </c>
      <c r="H21" s="27">
        <f>RA!J25</f>
        <v>7.6807524627880097</v>
      </c>
      <c r="I21" s="20">
        <f>VLOOKUP(B21,RMS!B:D,3,FALSE)</f>
        <v>251318.91347350401</v>
      </c>
      <c r="J21" s="21">
        <f>VLOOKUP(B21,RMS!B:E,4,FALSE)</f>
        <v>232015.72554633999</v>
      </c>
      <c r="K21" s="22">
        <f t="shared" si="1"/>
        <v>-3.0735040199942887E-3</v>
      </c>
      <c r="L21" s="22">
        <f t="shared" si="2"/>
        <v>1.4536599919665605E-3</v>
      </c>
      <c r="M21" s="36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680126.85510000004</v>
      </c>
      <c r="F22" s="25">
        <f>VLOOKUP(C22,RA!B26:I61,8,0)</f>
        <v>127100.40700000001</v>
      </c>
      <c r="G22" s="16">
        <f t="shared" si="0"/>
        <v>553026.44810000004</v>
      </c>
      <c r="H22" s="27">
        <f>RA!J26</f>
        <v>18.687750093519298</v>
      </c>
      <c r="I22" s="20">
        <f>VLOOKUP(B22,RMS!B:D,3,FALSE)</f>
        <v>680126.85729753401</v>
      </c>
      <c r="J22" s="21">
        <f>VLOOKUP(B22,RMS!B:E,4,FALSE)</f>
        <v>553026.60650982405</v>
      </c>
      <c r="K22" s="22">
        <f t="shared" si="1"/>
        <v>-2.1975339623168111E-3</v>
      </c>
      <c r="L22" s="22">
        <f t="shared" si="2"/>
        <v>-0.1584098240127787</v>
      </c>
      <c r="M22" s="36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255335.1415</v>
      </c>
      <c r="F23" s="25">
        <f>VLOOKUP(C23,RA!B27:I62,8,0)</f>
        <v>83849.129499999995</v>
      </c>
      <c r="G23" s="16">
        <f t="shared" si="0"/>
        <v>171486.01199999999</v>
      </c>
      <c r="H23" s="27">
        <f>RA!J27</f>
        <v>32.838852109199401</v>
      </c>
      <c r="I23" s="20">
        <f>VLOOKUP(B23,RMS!B:D,3,FALSE)</f>
        <v>255335.090291256</v>
      </c>
      <c r="J23" s="21">
        <f>VLOOKUP(B23,RMS!B:E,4,FALSE)</f>
        <v>171486.022773009</v>
      </c>
      <c r="K23" s="22">
        <f t="shared" si="1"/>
        <v>5.120874400017783E-2</v>
      </c>
      <c r="L23" s="22">
        <f t="shared" si="2"/>
        <v>-1.077300900942646E-2</v>
      </c>
      <c r="M23" s="36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872028.11580000003</v>
      </c>
      <c r="F24" s="25">
        <f>VLOOKUP(C24,RA!B28:I63,8,0)</f>
        <v>25103.880099999998</v>
      </c>
      <c r="G24" s="16">
        <f t="shared" si="0"/>
        <v>846924.23570000008</v>
      </c>
      <c r="H24" s="27">
        <f>RA!J28</f>
        <v>2.8787925119787801</v>
      </c>
      <c r="I24" s="20">
        <f>VLOOKUP(B24,RMS!B:D,3,FALSE)</f>
        <v>872028.11565486703</v>
      </c>
      <c r="J24" s="21">
        <f>VLOOKUP(B24,RMS!B:E,4,FALSE)</f>
        <v>846924.22083451296</v>
      </c>
      <c r="K24" s="22">
        <f t="shared" si="1"/>
        <v>1.4513300266116858E-4</v>
      </c>
      <c r="L24" s="22">
        <f t="shared" si="2"/>
        <v>1.4865487115457654E-2</v>
      </c>
      <c r="M24" s="36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573375.92189999996</v>
      </c>
      <c r="F25" s="25">
        <f>VLOOKUP(C25,RA!B29:I64,8,0)</f>
        <v>91824.332699999999</v>
      </c>
      <c r="G25" s="16">
        <f t="shared" si="0"/>
        <v>481551.58919999993</v>
      </c>
      <c r="H25" s="27">
        <f>RA!J29</f>
        <v>16.0146823737769</v>
      </c>
      <c r="I25" s="20">
        <f>VLOOKUP(B25,RMS!B:D,3,FALSE)</f>
        <v>573375.92007256602</v>
      </c>
      <c r="J25" s="21">
        <f>VLOOKUP(B25,RMS!B:E,4,FALSE)</f>
        <v>481551.582139629</v>
      </c>
      <c r="K25" s="22">
        <f t="shared" si="1"/>
        <v>1.8274339381605387E-3</v>
      </c>
      <c r="L25" s="22">
        <f t="shared" si="2"/>
        <v>7.0603709318675101E-3</v>
      </c>
      <c r="M25" s="36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1339133.3970000001</v>
      </c>
      <c r="F26" s="25">
        <f>VLOOKUP(C26,RA!B30:I65,8,0)</f>
        <v>161176.4651</v>
      </c>
      <c r="G26" s="16">
        <f t="shared" si="0"/>
        <v>1177956.9319000002</v>
      </c>
      <c r="H26" s="27">
        <f>RA!J30</f>
        <v>12.0358782374539</v>
      </c>
      <c r="I26" s="20">
        <f>VLOOKUP(B26,RMS!B:D,3,FALSE)</f>
        <v>1339133.4300053101</v>
      </c>
      <c r="J26" s="21">
        <f>VLOOKUP(B26,RMS!B:E,4,FALSE)</f>
        <v>1177956.92229188</v>
      </c>
      <c r="K26" s="22">
        <f t="shared" si="1"/>
        <v>-3.3005309989675879E-2</v>
      </c>
      <c r="L26" s="22">
        <f t="shared" si="2"/>
        <v>9.6081201918423176E-3</v>
      </c>
      <c r="M26" s="36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712353.43929999997</v>
      </c>
      <c r="F27" s="25">
        <f>VLOOKUP(C27,RA!B31:I66,8,0)</f>
        <v>26330.399600000001</v>
      </c>
      <c r="G27" s="16">
        <f t="shared" si="0"/>
        <v>686023.03969999996</v>
      </c>
      <c r="H27" s="27">
        <f>RA!J31</f>
        <v>3.69625499750149</v>
      </c>
      <c r="I27" s="20">
        <f>VLOOKUP(B27,RMS!B:D,3,FALSE)</f>
        <v>712353.36560265499</v>
      </c>
      <c r="J27" s="21">
        <f>VLOOKUP(B27,RMS!B:E,4,FALSE)</f>
        <v>686023.06731238903</v>
      </c>
      <c r="K27" s="22">
        <f t="shared" si="1"/>
        <v>7.369734498206526E-2</v>
      </c>
      <c r="L27" s="22">
        <f t="shared" si="2"/>
        <v>-2.761238906532526E-2</v>
      </c>
      <c r="M27" s="36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123559.137</v>
      </c>
      <c r="F28" s="25">
        <f>VLOOKUP(C28,RA!B32:I67,8,0)</f>
        <v>35397.745000000003</v>
      </c>
      <c r="G28" s="16">
        <f t="shared" si="0"/>
        <v>88161.391999999993</v>
      </c>
      <c r="H28" s="27">
        <f>RA!J32</f>
        <v>28.648423628921901</v>
      </c>
      <c r="I28" s="20">
        <f>VLOOKUP(B28,RMS!B:D,3,FALSE)</f>
        <v>123559.080779888</v>
      </c>
      <c r="J28" s="21">
        <f>VLOOKUP(B28,RMS!B:E,4,FALSE)</f>
        <v>88161.386315658805</v>
      </c>
      <c r="K28" s="22">
        <f t="shared" si="1"/>
        <v>5.6220112004666589E-2</v>
      </c>
      <c r="L28" s="22">
        <f t="shared" si="2"/>
        <v>5.6843411875888705E-3</v>
      </c>
      <c r="M28" s="36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6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6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146702.09150000001</v>
      </c>
      <c r="F31" s="25">
        <f>VLOOKUP(C31,RA!B35:I70,8,0)</f>
        <v>21233.817599999998</v>
      </c>
      <c r="G31" s="16">
        <f t="shared" si="0"/>
        <v>125468.27390000001</v>
      </c>
      <c r="H31" s="27">
        <f>RA!J35</f>
        <v>14.4741069352784</v>
      </c>
      <c r="I31" s="20">
        <f>VLOOKUP(B31,RMS!B:D,3,FALSE)</f>
        <v>146702.09160000001</v>
      </c>
      <c r="J31" s="21">
        <f>VLOOKUP(B31,RMS!B:E,4,FALSE)</f>
        <v>125468.2763</v>
      </c>
      <c r="K31" s="22">
        <f t="shared" si="1"/>
        <v>-1.0000000474974513E-4</v>
      </c>
      <c r="L31" s="22">
        <f t="shared" si="2"/>
        <v>-2.3999999830266461E-3</v>
      </c>
      <c r="M31" s="36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6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6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6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269621.36800000002</v>
      </c>
      <c r="F35" s="25">
        <f>VLOOKUP(C35,RA!B8:I74,8,0)</f>
        <v>14709.646500000001</v>
      </c>
      <c r="G35" s="16">
        <f t="shared" si="0"/>
        <v>254911.72150000001</v>
      </c>
      <c r="H35" s="27">
        <f>RA!J39</f>
        <v>5.4556679276250799</v>
      </c>
      <c r="I35" s="20">
        <f>VLOOKUP(B35,RMS!B:D,3,FALSE)</f>
        <v>269621.36752136803</v>
      </c>
      <c r="J35" s="21">
        <f>VLOOKUP(B35,RMS!B:E,4,FALSE)</f>
        <v>254911.72222222199</v>
      </c>
      <c r="K35" s="22">
        <f t="shared" si="1"/>
        <v>4.7863199142739177E-4</v>
      </c>
      <c r="L35" s="22">
        <f t="shared" si="2"/>
        <v>-7.2222197195515037E-4</v>
      </c>
      <c r="M35" s="36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468733.44699999999</v>
      </c>
      <c r="F36" s="25">
        <f>VLOOKUP(C36,RA!B8:I75,8,0)</f>
        <v>27589.227200000001</v>
      </c>
      <c r="G36" s="16">
        <f t="shared" si="0"/>
        <v>441144.21979999996</v>
      </c>
      <c r="H36" s="27">
        <f>RA!J40</f>
        <v>5.8859096521866103</v>
      </c>
      <c r="I36" s="20">
        <f>VLOOKUP(B36,RMS!B:D,3,FALSE)</f>
        <v>468733.44154358999</v>
      </c>
      <c r="J36" s="21">
        <f>VLOOKUP(B36,RMS!B:E,4,FALSE)</f>
        <v>441144.22041538497</v>
      </c>
      <c r="K36" s="22">
        <f t="shared" si="1"/>
        <v>5.4564099991694093E-3</v>
      </c>
      <c r="L36" s="22">
        <f t="shared" si="2"/>
        <v>-6.1538501176983118E-4</v>
      </c>
      <c r="M36" s="36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6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6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6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16761.785599999999</v>
      </c>
      <c r="F40" s="25">
        <f>VLOOKUP(C40,RA!B8:I78,8,0)</f>
        <v>1486.0359000000001</v>
      </c>
      <c r="G40" s="16">
        <f t="shared" si="0"/>
        <v>15275.749699999998</v>
      </c>
      <c r="H40" s="27">
        <f>RA!J43</f>
        <v>0</v>
      </c>
      <c r="I40" s="20">
        <f>VLOOKUP(B40,RMS!B:D,3,FALSE)</f>
        <v>16761.785265864899</v>
      </c>
      <c r="J40" s="21">
        <f>VLOOKUP(B40,RMS!B:E,4,FALSE)</f>
        <v>15275.7493880947</v>
      </c>
      <c r="K40" s="22">
        <f t="shared" si="1"/>
        <v>3.341351002745796E-4</v>
      </c>
      <c r="L40" s="22">
        <f t="shared" si="2"/>
        <v>3.1190529807645362E-4</v>
      </c>
      <c r="M40" s="36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16463188.160599999</v>
      </c>
      <c r="E7" s="65">
        <v>21146581</v>
      </c>
      <c r="F7" s="66">
        <v>77.852718416277298</v>
      </c>
      <c r="G7" s="65">
        <v>15693356.791300001</v>
      </c>
      <c r="H7" s="66">
        <v>4.90546018635591</v>
      </c>
      <c r="I7" s="65">
        <v>1951966.9131</v>
      </c>
      <c r="J7" s="66">
        <v>11.856554721104899</v>
      </c>
      <c r="K7" s="65">
        <v>1409842.5944999999</v>
      </c>
      <c r="L7" s="66">
        <v>8.9836904446190999</v>
      </c>
      <c r="M7" s="66">
        <v>0.38452825919354799</v>
      </c>
      <c r="N7" s="65">
        <v>16463188.160599999</v>
      </c>
      <c r="O7" s="65">
        <v>4234042266.3238001</v>
      </c>
      <c r="P7" s="65">
        <v>974095</v>
      </c>
      <c r="Q7" s="65">
        <v>946227</v>
      </c>
      <c r="R7" s="66">
        <v>2.9451706620081701</v>
      </c>
      <c r="S7" s="65">
        <v>16.901008793392801</v>
      </c>
      <c r="T7" s="65">
        <v>17.215288101058199</v>
      </c>
      <c r="U7" s="67">
        <v>-1.8595298748571001</v>
      </c>
      <c r="V7" s="55"/>
      <c r="W7" s="55"/>
    </row>
    <row r="8" spans="1:23" ht="14.25" thickBot="1" x14ac:dyDescent="0.2">
      <c r="A8" s="52">
        <v>41852</v>
      </c>
      <c r="B8" s="42" t="s">
        <v>6</v>
      </c>
      <c r="C8" s="43"/>
      <c r="D8" s="68">
        <v>530295.5318</v>
      </c>
      <c r="E8" s="68">
        <v>571740</v>
      </c>
      <c r="F8" s="69">
        <v>92.751168678070499</v>
      </c>
      <c r="G8" s="68">
        <v>463832.59370000003</v>
      </c>
      <c r="H8" s="69">
        <v>14.3290788536062</v>
      </c>
      <c r="I8" s="68">
        <v>131851.78159999999</v>
      </c>
      <c r="J8" s="69">
        <v>24.863830391414201</v>
      </c>
      <c r="K8" s="68">
        <v>97955.070200000002</v>
      </c>
      <c r="L8" s="69">
        <v>21.1186258858203</v>
      </c>
      <c r="M8" s="69">
        <v>0.34604345983103602</v>
      </c>
      <c r="N8" s="68">
        <v>530295.5318</v>
      </c>
      <c r="O8" s="68">
        <v>161168974.9596</v>
      </c>
      <c r="P8" s="68">
        <v>23768</v>
      </c>
      <c r="Q8" s="68">
        <v>23057</v>
      </c>
      <c r="R8" s="69">
        <v>3.0836622283905202</v>
      </c>
      <c r="S8" s="68">
        <v>22.311323283406299</v>
      </c>
      <c r="T8" s="68">
        <v>22.4841178514117</v>
      </c>
      <c r="U8" s="70">
        <v>-0.77447028045159005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91785.1302</v>
      </c>
      <c r="E9" s="68">
        <v>118606</v>
      </c>
      <c r="F9" s="69">
        <v>77.386582634942599</v>
      </c>
      <c r="G9" s="68">
        <v>94614.172699999996</v>
      </c>
      <c r="H9" s="69">
        <v>-2.9900832182618702</v>
      </c>
      <c r="I9" s="68">
        <v>21023.6976</v>
      </c>
      <c r="J9" s="69">
        <v>22.905341588762099</v>
      </c>
      <c r="K9" s="68">
        <v>20910.9035</v>
      </c>
      <c r="L9" s="69">
        <v>22.101238010402199</v>
      </c>
      <c r="M9" s="69">
        <v>5.3940328307670003E-3</v>
      </c>
      <c r="N9" s="68">
        <v>91785.1302</v>
      </c>
      <c r="O9" s="68">
        <v>27239689.243700001</v>
      </c>
      <c r="P9" s="68">
        <v>5128</v>
      </c>
      <c r="Q9" s="68">
        <v>4971</v>
      </c>
      <c r="R9" s="69">
        <v>3.1583182458258001</v>
      </c>
      <c r="S9" s="68">
        <v>17.898816341653699</v>
      </c>
      <c r="T9" s="68">
        <v>18.203161295514001</v>
      </c>
      <c r="U9" s="70">
        <v>-1.70036357740622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163288.22769999999</v>
      </c>
      <c r="E10" s="68">
        <v>188791</v>
      </c>
      <c r="F10" s="69">
        <v>86.491531746746404</v>
      </c>
      <c r="G10" s="68">
        <v>133553.96969999999</v>
      </c>
      <c r="H10" s="69">
        <v>22.2638518845913</v>
      </c>
      <c r="I10" s="68">
        <v>41473.758600000001</v>
      </c>
      <c r="J10" s="69">
        <v>25.399111242849301</v>
      </c>
      <c r="K10" s="68">
        <v>33511.918599999997</v>
      </c>
      <c r="L10" s="69">
        <v>25.092416702608901</v>
      </c>
      <c r="M10" s="69">
        <v>0.23758233883988999</v>
      </c>
      <c r="N10" s="68">
        <v>163288.22769999999</v>
      </c>
      <c r="O10" s="68">
        <v>41453294.595399998</v>
      </c>
      <c r="P10" s="68">
        <v>95018</v>
      </c>
      <c r="Q10" s="68">
        <v>90394</v>
      </c>
      <c r="R10" s="69">
        <v>5.11538376440914</v>
      </c>
      <c r="S10" s="68">
        <v>1.71849783935675</v>
      </c>
      <c r="T10" s="68">
        <v>1.74009487134102</v>
      </c>
      <c r="U10" s="70">
        <v>-1.2567389664190101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44947.180200000003</v>
      </c>
      <c r="E11" s="68">
        <v>46477</v>
      </c>
      <c r="F11" s="69">
        <v>96.7084368612432</v>
      </c>
      <c r="G11" s="68">
        <v>37488.147700000001</v>
      </c>
      <c r="H11" s="69">
        <v>19.897042018963202</v>
      </c>
      <c r="I11" s="68">
        <v>8790.6383000000005</v>
      </c>
      <c r="J11" s="69">
        <v>19.557708093999601</v>
      </c>
      <c r="K11" s="68">
        <v>6711.6949999999997</v>
      </c>
      <c r="L11" s="69">
        <v>17.9035119411888</v>
      </c>
      <c r="M11" s="69">
        <v>0.309749370315546</v>
      </c>
      <c r="N11" s="68">
        <v>44947.180200000003</v>
      </c>
      <c r="O11" s="68">
        <v>17148205.576000001</v>
      </c>
      <c r="P11" s="68">
        <v>2615</v>
      </c>
      <c r="Q11" s="68">
        <v>2684</v>
      </c>
      <c r="R11" s="69">
        <v>-2.57078986587184</v>
      </c>
      <c r="S11" s="68">
        <v>17.188214225621401</v>
      </c>
      <c r="T11" s="68">
        <v>17.662065648286099</v>
      </c>
      <c r="U11" s="70">
        <v>-2.75683917156669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152107.9406</v>
      </c>
      <c r="E12" s="68">
        <v>151543</v>
      </c>
      <c r="F12" s="69">
        <v>100.37279227678</v>
      </c>
      <c r="G12" s="68">
        <v>120792.6492</v>
      </c>
      <c r="H12" s="69">
        <v>25.9248320219804</v>
      </c>
      <c r="I12" s="68">
        <v>25952.1522</v>
      </c>
      <c r="J12" s="69">
        <v>17.061668245345999</v>
      </c>
      <c r="K12" s="68">
        <v>7696.8924999999999</v>
      </c>
      <c r="L12" s="69">
        <v>6.3719874934243901</v>
      </c>
      <c r="M12" s="69">
        <v>2.37177012671023</v>
      </c>
      <c r="N12" s="68">
        <v>152107.9406</v>
      </c>
      <c r="O12" s="68">
        <v>50921303.767300002</v>
      </c>
      <c r="P12" s="68">
        <v>1968</v>
      </c>
      <c r="Q12" s="68">
        <v>1692</v>
      </c>
      <c r="R12" s="69">
        <v>16.312056737588598</v>
      </c>
      <c r="S12" s="68">
        <v>77.290620223577307</v>
      </c>
      <c r="T12" s="68">
        <v>72.614602304964507</v>
      </c>
      <c r="U12" s="70">
        <v>6.04991641299614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250195.4032</v>
      </c>
      <c r="E13" s="68">
        <v>315023</v>
      </c>
      <c r="F13" s="69">
        <v>79.421313110471303</v>
      </c>
      <c r="G13" s="68">
        <v>254583.4197</v>
      </c>
      <c r="H13" s="69">
        <v>-1.7236065511142999</v>
      </c>
      <c r="I13" s="68">
        <v>70971.519499999995</v>
      </c>
      <c r="J13" s="69">
        <v>28.366436230352001</v>
      </c>
      <c r="K13" s="68">
        <v>60500.655200000001</v>
      </c>
      <c r="L13" s="69">
        <v>23.764570085237199</v>
      </c>
      <c r="M13" s="69">
        <v>0.17307026288204599</v>
      </c>
      <c r="N13" s="68">
        <v>250195.4032</v>
      </c>
      <c r="O13" s="68">
        <v>80938794.714000002</v>
      </c>
      <c r="P13" s="68">
        <v>10598</v>
      </c>
      <c r="Q13" s="68">
        <v>10691</v>
      </c>
      <c r="R13" s="69">
        <v>-0.86989056215508498</v>
      </c>
      <c r="S13" s="68">
        <v>23.607794225325499</v>
      </c>
      <c r="T13" s="68">
        <v>23.8722870919465</v>
      </c>
      <c r="U13" s="70">
        <v>-1.1203624705319899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155228.2537</v>
      </c>
      <c r="E14" s="68">
        <v>163667</v>
      </c>
      <c r="F14" s="69">
        <v>94.843953698668599</v>
      </c>
      <c r="G14" s="68">
        <v>131805.70569999999</v>
      </c>
      <c r="H14" s="69">
        <v>17.770511432419699</v>
      </c>
      <c r="I14" s="68">
        <v>16605.284599999999</v>
      </c>
      <c r="J14" s="69">
        <v>10.6973338965031</v>
      </c>
      <c r="K14" s="68">
        <v>4822.4675999999999</v>
      </c>
      <c r="L14" s="69">
        <v>3.6587699860097902</v>
      </c>
      <c r="M14" s="69">
        <v>2.4433169856859198</v>
      </c>
      <c r="N14" s="68">
        <v>155228.2537</v>
      </c>
      <c r="O14" s="68">
        <v>38547473.794100001</v>
      </c>
      <c r="P14" s="68">
        <v>2747</v>
      </c>
      <c r="Q14" s="68">
        <v>2874</v>
      </c>
      <c r="R14" s="69">
        <v>-4.4189283228949199</v>
      </c>
      <c r="S14" s="68">
        <v>56.508283108846001</v>
      </c>
      <c r="T14" s="68">
        <v>51.279520842031999</v>
      </c>
      <c r="U14" s="70">
        <v>9.2530899527461994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95026.852499999994</v>
      </c>
      <c r="E15" s="68">
        <v>101335</v>
      </c>
      <c r="F15" s="69">
        <v>93.774956826367998</v>
      </c>
      <c r="G15" s="68">
        <v>82970.800499999998</v>
      </c>
      <c r="H15" s="69">
        <v>14.5304756942775</v>
      </c>
      <c r="I15" s="68">
        <v>23163.033100000001</v>
      </c>
      <c r="J15" s="69">
        <v>24.375250248344301</v>
      </c>
      <c r="K15" s="68">
        <v>5471.3253000000004</v>
      </c>
      <c r="L15" s="69">
        <v>6.5942780677402304</v>
      </c>
      <c r="M15" s="69">
        <v>3.2335324313471201</v>
      </c>
      <c r="N15" s="68">
        <v>95026.852499999994</v>
      </c>
      <c r="O15" s="68">
        <v>30112495.400899999</v>
      </c>
      <c r="P15" s="68">
        <v>4050</v>
      </c>
      <c r="Q15" s="68">
        <v>3953</v>
      </c>
      <c r="R15" s="69">
        <v>2.45383253225397</v>
      </c>
      <c r="S15" s="68">
        <v>23.4634203703704</v>
      </c>
      <c r="T15" s="68">
        <v>23.690716367316</v>
      </c>
      <c r="U15" s="70">
        <v>-0.96872490607813799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909865.87749999994</v>
      </c>
      <c r="E16" s="68">
        <v>1138198</v>
      </c>
      <c r="F16" s="69">
        <v>79.939156236436901</v>
      </c>
      <c r="G16" s="68">
        <v>900891.57880000002</v>
      </c>
      <c r="H16" s="69">
        <v>0.99615746347121503</v>
      </c>
      <c r="I16" s="68">
        <v>74965.098700000002</v>
      </c>
      <c r="J16" s="69">
        <v>8.2391372787798591</v>
      </c>
      <c r="K16" s="68">
        <v>-23296.015500000001</v>
      </c>
      <c r="L16" s="69">
        <v>-2.5858844780223902</v>
      </c>
      <c r="M16" s="69">
        <v>-4.2179365050645696</v>
      </c>
      <c r="N16" s="68">
        <v>909865.87749999994</v>
      </c>
      <c r="O16" s="68">
        <v>219089270.62990001</v>
      </c>
      <c r="P16" s="68">
        <v>61181</v>
      </c>
      <c r="Q16" s="68">
        <v>62172</v>
      </c>
      <c r="R16" s="69">
        <v>-1.5939651289969801</v>
      </c>
      <c r="S16" s="68">
        <v>14.871706534708499</v>
      </c>
      <c r="T16" s="68">
        <v>15.0073748825838</v>
      </c>
      <c r="U16" s="70">
        <v>-0.91225810271793994</v>
      </c>
      <c r="V16" s="55"/>
      <c r="W16" s="55"/>
    </row>
    <row r="17" spans="1:23" ht="12" thickBot="1" x14ac:dyDescent="0.2">
      <c r="A17" s="53"/>
      <c r="B17" s="42" t="s">
        <v>15</v>
      </c>
      <c r="C17" s="43"/>
      <c r="D17" s="68">
        <v>480917.56849999999</v>
      </c>
      <c r="E17" s="68">
        <v>651946</v>
      </c>
      <c r="F17" s="69">
        <v>73.766472760013897</v>
      </c>
      <c r="G17" s="68">
        <v>413795.8971</v>
      </c>
      <c r="H17" s="69">
        <v>16.220961075353301</v>
      </c>
      <c r="I17" s="68">
        <v>58887.018100000001</v>
      </c>
      <c r="J17" s="69">
        <v>12.244721747985</v>
      </c>
      <c r="K17" s="68">
        <v>53347.716099999998</v>
      </c>
      <c r="L17" s="69">
        <v>12.892277684210001</v>
      </c>
      <c r="M17" s="69">
        <v>0.103833910895391</v>
      </c>
      <c r="N17" s="68">
        <v>480917.56849999999</v>
      </c>
      <c r="O17" s="68">
        <v>210304970.0695</v>
      </c>
      <c r="P17" s="68">
        <v>14256</v>
      </c>
      <c r="Q17" s="68">
        <v>13563</v>
      </c>
      <c r="R17" s="69">
        <v>5.1094890510948998</v>
      </c>
      <c r="S17" s="68">
        <v>33.734397341470299</v>
      </c>
      <c r="T17" s="68">
        <v>33.299308272506103</v>
      </c>
      <c r="U17" s="70">
        <v>1.28974904919764</v>
      </c>
      <c r="V17" s="37"/>
      <c r="W17" s="37"/>
    </row>
    <row r="18" spans="1:23" ht="12" thickBot="1" x14ac:dyDescent="0.2">
      <c r="A18" s="53"/>
      <c r="B18" s="42" t="s">
        <v>16</v>
      </c>
      <c r="C18" s="43"/>
      <c r="D18" s="68">
        <v>2159811.8128</v>
      </c>
      <c r="E18" s="68">
        <v>2018087</v>
      </c>
      <c r="F18" s="69">
        <v>107.022730576036</v>
      </c>
      <c r="G18" s="68">
        <v>1571474.4780999999</v>
      </c>
      <c r="H18" s="69">
        <v>37.438554866721901</v>
      </c>
      <c r="I18" s="68">
        <v>353687.1974</v>
      </c>
      <c r="J18" s="69">
        <v>16.375834010347301</v>
      </c>
      <c r="K18" s="68">
        <v>138362.3475</v>
      </c>
      <c r="L18" s="69">
        <v>8.8046194467814605</v>
      </c>
      <c r="M18" s="69">
        <v>1.55623877297977</v>
      </c>
      <c r="N18" s="68">
        <v>2159811.8128</v>
      </c>
      <c r="O18" s="68">
        <v>524359784.33249998</v>
      </c>
      <c r="P18" s="68">
        <v>93014</v>
      </c>
      <c r="Q18" s="68">
        <v>86178</v>
      </c>
      <c r="R18" s="69">
        <v>7.9324189468309898</v>
      </c>
      <c r="S18" s="68">
        <v>23.220287406196899</v>
      </c>
      <c r="T18" s="68">
        <v>21.030652674696601</v>
      </c>
      <c r="U18" s="70">
        <v>9.4298347526740898</v>
      </c>
      <c r="V18" s="37"/>
      <c r="W18" s="37"/>
    </row>
    <row r="19" spans="1:23" ht="12" thickBot="1" x14ac:dyDescent="0.2">
      <c r="A19" s="53"/>
      <c r="B19" s="42" t="s">
        <v>17</v>
      </c>
      <c r="C19" s="43"/>
      <c r="D19" s="68">
        <v>408380.64409999998</v>
      </c>
      <c r="E19" s="68">
        <v>658476</v>
      </c>
      <c r="F19" s="69">
        <v>62.019062820816501</v>
      </c>
      <c r="G19" s="68">
        <v>424115.59529999999</v>
      </c>
      <c r="H19" s="69">
        <v>-3.71006192047003</v>
      </c>
      <c r="I19" s="68">
        <v>60968.476300000002</v>
      </c>
      <c r="J19" s="69">
        <v>14.9293256624255</v>
      </c>
      <c r="K19" s="68">
        <v>39176.7673</v>
      </c>
      <c r="L19" s="69">
        <v>9.2372852434931403</v>
      </c>
      <c r="M19" s="69">
        <v>0.55624061151160897</v>
      </c>
      <c r="N19" s="68">
        <v>408380.64409999998</v>
      </c>
      <c r="O19" s="68">
        <v>165501467.54719999</v>
      </c>
      <c r="P19" s="68">
        <v>8658</v>
      </c>
      <c r="Q19" s="68">
        <v>8333</v>
      </c>
      <c r="R19" s="69">
        <v>3.9001560062402501</v>
      </c>
      <c r="S19" s="68">
        <v>47.168011561561599</v>
      </c>
      <c r="T19" s="68">
        <v>45.872431825272997</v>
      </c>
      <c r="U19" s="70">
        <v>2.7467338422727701</v>
      </c>
      <c r="V19" s="37"/>
      <c r="W19" s="37"/>
    </row>
    <row r="20" spans="1:23" ht="12" thickBot="1" x14ac:dyDescent="0.2">
      <c r="A20" s="53"/>
      <c r="B20" s="42" t="s">
        <v>18</v>
      </c>
      <c r="C20" s="43"/>
      <c r="D20" s="68">
        <v>734924.60450000002</v>
      </c>
      <c r="E20" s="68">
        <v>1210860</v>
      </c>
      <c r="F20" s="69">
        <v>60.694432428191497</v>
      </c>
      <c r="G20" s="68">
        <v>1036622.0547</v>
      </c>
      <c r="H20" s="69">
        <v>-29.103900388007101</v>
      </c>
      <c r="I20" s="68">
        <v>83334.514599999995</v>
      </c>
      <c r="J20" s="69">
        <v>11.3391923592891</v>
      </c>
      <c r="K20" s="68">
        <v>36784.086000000003</v>
      </c>
      <c r="L20" s="69">
        <v>3.5484568202289899</v>
      </c>
      <c r="M20" s="69">
        <v>1.2655045608581901</v>
      </c>
      <c r="N20" s="68">
        <v>734924.60450000002</v>
      </c>
      <c r="O20" s="68">
        <v>242269657.30520001</v>
      </c>
      <c r="P20" s="68">
        <v>36074</v>
      </c>
      <c r="Q20" s="68">
        <v>36152</v>
      </c>
      <c r="R20" s="69">
        <v>-0.215755698163311</v>
      </c>
      <c r="S20" s="68">
        <v>20.372695140544401</v>
      </c>
      <c r="T20" s="68">
        <v>19.4254693488604</v>
      </c>
      <c r="U20" s="70">
        <v>4.6494868997423904</v>
      </c>
      <c r="V20" s="37"/>
      <c r="W20" s="37"/>
    </row>
    <row r="21" spans="1:23" ht="12" thickBot="1" x14ac:dyDescent="0.2">
      <c r="A21" s="53"/>
      <c r="B21" s="42" t="s">
        <v>19</v>
      </c>
      <c r="C21" s="43"/>
      <c r="D21" s="68">
        <v>319718.48739999998</v>
      </c>
      <c r="E21" s="68">
        <v>394263</v>
      </c>
      <c r="F21" s="69">
        <v>81.092693810984002</v>
      </c>
      <c r="G21" s="68">
        <v>318655.73830000003</v>
      </c>
      <c r="H21" s="69">
        <v>0.33351010895634797</v>
      </c>
      <c r="I21" s="68">
        <v>53243.4447</v>
      </c>
      <c r="J21" s="69">
        <v>16.653226759886099</v>
      </c>
      <c r="K21" s="68">
        <v>25419.996599999999</v>
      </c>
      <c r="L21" s="69">
        <v>7.9772599532063699</v>
      </c>
      <c r="M21" s="69">
        <v>1.0945496389248099</v>
      </c>
      <c r="N21" s="68">
        <v>319718.48739999998</v>
      </c>
      <c r="O21" s="68">
        <v>96882339.3248</v>
      </c>
      <c r="P21" s="68">
        <v>28350</v>
      </c>
      <c r="Q21" s="68">
        <v>29015</v>
      </c>
      <c r="R21" s="69">
        <v>-2.2919179734620001</v>
      </c>
      <c r="S21" s="68">
        <v>11.2775480564374</v>
      </c>
      <c r="T21" s="68">
        <v>10.6577275857315</v>
      </c>
      <c r="U21" s="70">
        <v>5.4960570117195697</v>
      </c>
      <c r="V21" s="37"/>
      <c r="W21" s="37"/>
    </row>
    <row r="22" spans="1:23" ht="12" thickBot="1" x14ac:dyDescent="0.2">
      <c r="A22" s="53"/>
      <c r="B22" s="42" t="s">
        <v>20</v>
      </c>
      <c r="C22" s="43"/>
      <c r="D22" s="68">
        <v>1273126.8215000001</v>
      </c>
      <c r="E22" s="68">
        <v>1424856</v>
      </c>
      <c r="F22" s="69">
        <v>89.351262267906407</v>
      </c>
      <c r="G22" s="68">
        <v>1150935.2833</v>
      </c>
      <c r="H22" s="69">
        <v>10.6167166801637</v>
      </c>
      <c r="I22" s="68">
        <v>159159.57029999999</v>
      </c>
      <c r="J22" s="69">
        <v>12.501470208009399</v>
      </c>
      <c r="K22" s="68">
        <v>144006.7781</v>
      </c>
      <c r="L22" s="69">
        <v>12.512152524084501</v>
      </c>
      <c r="M22" s="69">
        <v>0.105222770760677</v>
      </c>
      <c r="N22" s="68">
        <v>1273126.8215000001</v>
      </c>
      <c r="O22" s="68">
        <v>296719440.08530003</v>
      </c>
      <c r="P22" s="68">
        <v>77877</v>
      </c>
      <c r="Q22" s="68">
        <v>76110</v>
      </c>
      <c r="R22" s="69">
        <v>2.3216397319668798</v>
      </c>
      <c r="S22" s="68">
        <v>16.347918146564499</v>
      </c>
      <c r="T22" s="68">
        <v>16.282176568125099</v>
      </c>
      <c r="U22" s="70">
        <v>0.402140369495251</v>
      </c>
      <c r="V22" s="37"/>
      <c r="W22" s="37"/>
    </row>
    <row r="23" spans="1:23" ht="12" thickBot="1" x14ac:dyDescent="0.2">
      <c r="A23" s="53"/>
      <c r="B23" s="42" t="s">
        <v>21</v>
      </c>
      <c r="C23" s="43"/>
      <c r="D23" s="68">
        <v>2706209.2447000002</v>
      </c>
      <c r="E23" s="68">
        <v>3035436</v>
      </c>
      <c r="F23" s="69">
        <v>89.153889085455901</v>
      </c>
      <c r="G23" s="68">
        <v>2513583.7376000001</v>
      </c>
      <c r="H23" s="69">
        <v>7.6633813395021697</v>
      </c>
      <c r="I23" s="68">
        <v>79209.554199999999</v>
      </c>
      <c r="J23" s="69">
        <v>2.9269560125525702</v>
      </c>
      <c r="K23" s="68">
        <v>101293.6113</v>
      </c>
      <c r="L23" s="69">
        <v>4.0298482912972799</v>
      </c>
      <c r="M23" s="69">
        <v>-0.21802023658327199</v>
      </c>
      <c r="N23" s="68">
        <v>2706209.2447000002</v>
      </c>
      <c r="O23" s="68">
        <v>612682309.76479995</v>
      </c>
      <c r="P23" s="68">
        <v>85331</v>
      </c>
      <c r="Q23" s="68">
        <v>84203</v>
      </c>
      <c r="R23" s="69">
        <v>1.3396197285132401</v>
      </c>
      <c r="S23" s="68">
        <v>31.714256773036801</v>
      </c>
      <c r="T23" s="68">
        <v>38.680711599349202</v>
      </c>
      <c r="U23" s="70">
        <v>-21.966319047511998</v>
      </c>
      <c r="V23" s="37"/>
      <c r="W23" s="37"/>
    </row>
    <row r="24" spans="1:23" ht="12" thickBot="1" x14ac:dyDescent="0.2">
      <c r="A24" s="53"/>
      <c r="B24" s="42" t="s">
        <v>22</v>
      </c>
      <c r="C24" s="43"/>
      <c r="D24" s="68">
        <v>278308.96960000001</v>
      </c>
      <c r="E24" s="68">
        <v>405306</v>
      </c>
      <c r="F24" s="69">
        <v>68.666382831736996</v>
      </c>
      <c r="G24" s="68">
        <v>311998.03690000001</v>
      </c>
      <c r="H24" s="69">
        <v>-10.7978459206773</v>
      </c>
      <c r="I24" s="68">
        <v>53575.903700000003</v>
      </c>
      <c r="J24" s="69">
        <v>19.2505127581774</v>
      </c>
      <c r="K24" s="68">
        <v>48408.494599999998</v>
      </c>
      <c r="L24" s="69">
        <v>15.5156407652384</v>
      </c>
      <c r="M24" s="69">
        <v>0.106745916035984</v>
      </c>
      <c r="N24" s="68">
        <v>278308.96960000001</v>
      </c>
      <c r="O24" s="68">
        <v>67023477.772299998</v>
      </c>
      <c r="P24" s="68">
        <v>28720</v>
      </c>
      <c r="Q24" s="68">
        <v>26650</v>
      </c>
      <c r="R24" s="69">
        <v>7.7673545966228996</v>
      </c>
      <c r="S24" s="68">
        <v>9.6904237325905296</v>
      </c>
      <c r="T24" s="68">
        <v>9.3710421726078792</v>
      </c>
      <c r="U24" s="70">
        <v>3.2958472074705698</v>
      </c>
      <c r="V24" s="37"/>
      <c r="W24" s="37"/>
    </row>
    <row r="25" spans="1:23" ht="12" thickBot="1" x14ac:dyDescent="0.2">
      <c r="A25" s="53"/>
      <c r="B25" s="42" t="s">
        <v>23</v>
      </c>
      <c r="C25" s="43"/>
      <c r="D25" s="68">
        <v>251318.91039999999</v>
      </c>
      <c r="E25" s="68">
        <v>280955</v>
      </c>
      <c r="F25" s="69">
        <v>89.451659660799805</v>
      </c>
      <c r="G25" s="68">
        <v>222282.08300000001</v>
      </c>
      <c r="H25" s="69">
        <v>13.063053489560801</v>
      </c>
      <c r="I25" s="68">
        <v>19303.183400000002</v>
      </c>
      <c r="J25" s="69">
        <v>7.6807524627880097</v>
      </c>
      <c r="K25" s="68">
        <v>22415.732499999998</v>
      </c>
      <c r="L25" s="69">
        <v>10.084363164799001</v>
      </c>
      <c r="M25" s="69">
        <v>-0.13885556048636799</v>
      </c>
      <c r="N25" s="68">
        <v>251318.91039999999</v>
      </c>
      <c r="O25" s="68">
        <v>65127678.804200001</v>
      </c>
      <c r="P25" s="68">
        <v>20850</v>
      </c>
      <c r="Q25" s="68">
        <v>19292</v>
      </c>
      <c r="R25" s="69">
        <v>8.0758863777731698</v>
      </c>
      <c r="S25" s="68">
        <v>12.053664767386101</v>
      </c>
      <c r="T25" s="68">
        <v>12.2342093976778</v>
      </c>
      <c r="U25" s="70">
        <v>-1.49784014883348</v>
      </c>
      <c r="V25" s="37"/>
      <c r="W25" s="37"/>
    </row>
    <row r="26" spans="1:23" ht="12" thickBot="1" x14ac:dyDescent="0.2">
      <c r="A26" s="53"/>
      <c r="B26" s="42" t="s">
        <v>24</v>
      </c>
      <c r="C26" s="43"/>
      <c r="D26" s="68">
        <v>680126.85510000004</v>
      </c>
      <c r="E26" s="68">
        <v>690921</v>
      </c>
      <c r="F26" s="69">
        <v>98.437716482781696</v>
      </c>
      <c r="G26" s="68">
        <v>583306.47849999997</v>
      </c>
      <c r="H26" s="69">
        <v>16.598542990466701</v>
      </c>
      <c r="I26" s="68">
        <v>127100.40700000001</v>
      </c>
      <c r="J26" s="69">
        <v>18.687750093519298</v>
      </c>
      <c r="K26" s="68">
        <v>113351.098</v>
      </c>
      <c r="L26" s="69">
        <v>19.432511411751801</v>
      </c>
      <c r="M26" s="69">
        <v>0.121298419182494</v>
      </c>
      <c r="N26" s="68">
        <v>680126.85510000004</v>
      </c>
      <c r="O26" s="68">
        <v>141286754.76109999</v>
      </c>
      <c r="P26" s="68">
        <v>44589</v>
      </c>
      <c r="Q26" s="68">
        <v>44327</v>
      </c>
      <c r="R26" s="69">
        <v>0.59106188102060497</v>
      </c>
      <c r="S26" s="68">
        <v>15.2532430666756</v>
      </c>
      <c r="T26" s="68">
        <v>14.93242698581</v>
      </c>
      <c r="U26" s="70">
        <v>2.1032647251687502</v>
      </c>
      <c r="V26" s="37"/>
      <c r="W26" s="37"/>
    </row>
    <row r="27" spans="1:23" ht="12" thickBot="1" x14ac:dyDescent="0.2">
      <c r="A27" s="53"/>
      <c r="B27" s="42" t="s">
        <v>25</v>
      </c>
      <c r="C27" s="43"/>
      <c r="D27" s="68">
        <v>255335.1415</v>
      </c>
      <c r="E27" s="68">
        <v>283079</v>
      </c>
      <c r="F27" s="69">
        <v>90.199252328855195</v>
      </c>
      <c r="G27" s="68">
        <v>220056.84330000001</v>
      </c>
      <c r="H27" s="69">
        <v>16.031447907259899</v>
      </c>
      <c r="I27" s="68">
        <v>83849.129499999995</v>
      </c>
      <c r="J27" s="69">
        <v>32.838852109199401</v>
      </c>
      <c r="K27" s="68">
        <v>62815.001100000001</v>
      </c>
      <c r="L27" s="69">
        <v>28.544897835494901</v>
      </c>
      <c r="M27" s="69">
        <v>0.334858362360197</v>
      </c>
      <c r="N27" s="68">
        <v>255335.1415</v>
      </c>
      <c r="O27" s="68">
        <v>58980643.944700003</v>
      </c>
      <c r="P27" s="68">
        <v>34669</v>
      </c>
      <c r="Q27" s="68">
        <v>33203</v>
      </c>
      <c r="R27" s="69">
        <v>4.4152636809926804</v>
      </c>
      <c r="S27" s="68">
        <v>7.36494105685194</v>
      </c>
      <c r="T27" s="68">
        <v>7.0170065988013102</v>
      </c>
      <c r="U27" s="70">
        <v>4.7241988138781998</v>
      </c>
      <c r="V27" s="37"/>
      <c r="W27" s="37"/>
    </row>
    <row r="28" spans="1:23" ht="12" thickBot="1" x14ac:dyDescent="0.2">
      <c r="A28" s="53"/>
      <c r="B28" s="42" t="s">
        <v>26</v>
      </c>
      <c r="C28" s="43"/>
      <c r="D28" s="68">
        <v>872028.11580000003</v>
      </c>
      <c r="E28" s="68">
        <v>1143745</v>
      </c>
      <c r="F28" s="69">
        <v>76.243228674223701</v>
      </c>
      <c r="G28" s="68">
        <v>860001.48620000004</v>
      </c>
      <c r="H28" s="69">
        <v>1.3984428856211699</v>
      </c>
      <c r="I28" s="68">
        <v>25103.880099999998</v>
      </c>
      <c r="J28" s="69">
        <v>2.8787925119787801</v>
      </c>
      <c r="K28" s="68">
        <v>16851.042799999999</v>
      </c>
      <c r="L28" s="69">
        <v>1.9594201952438399</v>
      </c>
      <c r="M28" s="69">
        <v>0.48975231966059701</v>
      </c>
      <c r="N28" s="68">
        <v>872028.11580000003</v>
      </c>
      <c r="O28" s="68">
        <v>198578832.8786</v>
      </c>
      <c r="P28" s="68">
        <v>48796</v>
      </c>
      <c r="Q28" s="68">
        <v>47073</v>
      </c>
      <c r="R28" s="69">
        <v>3.6602723429566901</v>
      </c>
      <c r="S28" s="68">
        <v>17.870893429789302</v>
      </c>
      <c r="T28" s="68">
        <v>17.182907991842502</v>
      </c>
      <c r="U28" s="70">
        <v>3.8497540184535799</v>
      </c>
      <c r="V28" s="37"/>
      <c r="W28" s="37"/>
    </row>
    <row r="29" spans="1:23" ht="12" thickBot="1" x14ac:dyDescent="0.2">
      <c r="A29" s="53"/>
      <c r="B29" s="42" t="s">
        <v>27</v>
      </c>
      <c r="C29" s="43"/>
      <c r="D29" s="68">
        <v>573375.92189999996</v>
      </c>
      <c r="E29" s="68">
        <v>725081</v>
      </c>
      <c r="F29" s="69">
        <v>79.077499189745694</v>
      </c>
      <c r="G29" s="68">
        <v>618421.7193</v>
      </c>
      <c r="H29" s="69">
        <v>-7.28399342943323</v>
      </c>
      <c r="I29" s="68">
        <v>91824.332699999999</v>
      </c>
      <c r="J29" s="69">
        <v>16.0146823737769</v>
      </c>
      <c r="K29" s="68">
        <v>94366.593099999998</v>
      </c>
      <c r="L29" s="69">
        <v>15.259262434510701</v>
      </c>
      <c r="M29" s="69">
        <v>-2.6940258374125999E-2</v>
      </c>
      <c r="N29" s="68">
        <v>573375.92189999996</v>
      </c>
      <c r="O29" s="68">
        <v>141028418.4461</v>
      </c>
      <c r="P29" s="68">
        <v>97137</v>
      </c>
      <c r="Q29" s="68">
        <v>95749</v>
      </c>
      <c r="R29" s="69">
        <v>1.4496234947623401</v>
      </c>
      <c r="S29" s="68">
        <v>5.9027550974396998</v>
      </c>
      <c r="T29" s="68">
        <v>5.9189706252806804</v>
      </c>
      <c r="U29" s="70">
        <v>-0.27471117424501601</v>
      </c>
      <c r="V29" s="37"/>
      <c r="W29" s="37"/>
    </row>
    <row r="30" spans="1:23" ht="12" thickBot="1" x14ac:dyDescent="0.2">
      <c r="A30" s="53"/>
      <c r="B30" s="42" t="s">
        <v>28</v>
      </c>
      <c r="C30" s="43"/>
      <c r="D30" s="68">
        <v>1339133.3970000001</v>
      </c>
      <c r="E30" s="68">
        <v>1578588</v>
      </c>
      <c r="F30" s="69">
        <v>84.831089365939704</v>
      </c>
      <c r="G30" s="68">
        <v>1204576.5486999999</v>
      </c>
      <c r="H30" s="69">
        <v>11.1704688627067</v>
      </c>
      <c r="I30" s="68">
        <v>161176.4651</v>
      </c>
      <c r="J30" s="69">
        <v>12.0358782374539</v>
      </c>
      <c r="K30" s="68">
        <v>183875.16769999999</v>
      </c>
      <c r="L30" s="69">
        <v>15.264714218323601</v>
      </c>
      <c r="M30" s="69">
        <v>-0.123446264571374</v>
      </c>
      <c r="N30" s="68">
        <v>1339133.3970000001</v>
      </c>
      <c r="O30" s="68">
        <v>264023728.81020001</v>
      </c>
      <c r="P30" s="68">
        <v>77357</v>
      </c>
      <c r="Q30" s="68">
        <v>76802</v>
      </c>
      <c r="R30" s="69">
        <v>0.72263743131688596</v>
      </c>
      <c r="S30" s="68">
        <v>17.311082345489101</v>
      </c>
      <c r="T30" s="68">
        <v>17.086307191218999</v>
      </c>
      <c r="U30" s="70">
        <v>1.2984465661021301</v>
      </c>
      <c r="V30" s="37"/>
      <c r="W30" s="37"/>
    </row>
    <row r="31" spans="1:23" ht="12" thickBot="1" x14ac:dyDescent="0.2">
      <c r="A31" s="53"/>
      <c r="B31" s="42" t="s">
        <v>29</v>
      </c>
      <c r="C31" s="43"/>
      <c r="D31" s="68">
        <v>712353.43929999997</v>
      </c>
      <c r="E31" s="68">
        <v>1185417</v>
      </c>
      <c r="F31" s="69">
        <v>60.093067612494202</v>
      </c>
      <c r="G31" s="68">
        <v>914148.32400000002</v>
      </c>
      <c r="H31" s="69">
        <v>-22.074632682912402</v>
      </c>
      <c r="I31" s="68">
        <v>26330.399600000001</v>
      </c>
      <c r="J31" s="69">
        <v>3.69625499750149</v>
      </c>
      <c r="K31" s="68">
        <v>18136.979299999999</v>
      </c>
      <c r="L31" s="69">
        <v>1.98403025240355</v>
      </c>
      <c r="M31" s="69">
        <v>0.45175219999286198</v>
      </c>
      <c r="N31" s="68">
        <v>712353.43929999997</v>
      </c>
      <c r="O31" s="68">
        <v>222567619.35030001</v>
      </c>
      <c r="P31" s="68">
        <v>31745</v>
      </c>
      <c r="Q31" s="68">
        <v>29356</v>
      </c>
      <c r="R31" s="69">
        <v>8.1380297043193792</v>
      </c>
      <c r="S31" s="68">
        <v>22.4398626334856</v>
      </c>
      <c r="T31" s="68">
        <v>23.0102288663306</v>
      </c>
      <c r="U31" s="70">
        <v>-2.5417545649047302</v>
      </c>
      <c r="V31" s="37"/>
      <c r="W31" s="37"/>
    </row>
    <row r="32" spans="1:23" ht="12" thickBot="1" x14ac:dyDescent="0.2">
      <c r="A32" s="53"/>
      <c r="B32" s="42" t="s">
        <v>30</v>
      </c>
      <c r="C32" s="43"/>
      <c r="D32" s="68">
        <v>123559.137</v>
      </c>
      <c r="E32" s="68">
        <v>165061</v>
      </c>
      <c r="F32" s="69">
        <v>74.856651177443496</v>
      </c>
      <c r="G32" s="68">
        <v>128531.11169999999</v>
      </c>
      <c r="H32" s="69">
        <v>-3.8683044394768</v>
      </c>
      <c r="I32" s="68">
        <v>35397.745000000003</v>
      </c>
      <c r="J32" s="69">
        <v>28.648423628921901</v>
      </c>
      <c r="K32" s="68">
        <v>30793.7359</v>
      </c>
      <c r="L32" s="69">
        <v>23.958196185118702</v>
      </c>
      <c r="M32" s="69">
        <v>0.14951122250808199</v>
      </c>
      <c r="N32" s="68">
        <v>123559.137</v>
      </c>
      <c r="O32" s="68">
        <v>34186078.278200001</v>
      </c>
      <c r="P32" s="68">
        <v>25597</v>
      </c>
      <c r="Q32" s="68">
        <v>24602</v>
      </c>
      <c r="R32" s="69">
        <v>4.0443866352329003</v>
      </c>
      <c r="S32" s="68">
        <v>4.82709446419502</v>
      </c>
      <c r="T32" s="68">
        <v>4.8468079708966796</v>
      </c>
      <c r="U32" s="70">
        <v>-0.40839280954364099</v>
      </c>
      <c r="V32" s="37"/>
      <c r="W32" s="37"/>
    </row>
    <row r="33" spans="1:23" ht="12" thickBot="1" x14ac:dyDescent="0.2">
      <c r="A33" s="53"/>
      <c r="B33" s="42" t="s">
        <v>31</v>
      </c>
      <c r="C33" s="43"/>
      <c r="D33" s="71"/>
      <c r="E33" s="71"/>
      <c r="F33" s="71"/>
      <c r="G33" s="68">
        <v>142.90629999999999</v>
      </c>
      <c r="H33" s="71"/>
      <c r="I33" s="71"/>
      <c r="J33" s="71"/>
      <c r="K33" s="68">
        <v>29.9847</v>
      </c>
      <c r="L33" s="69">
        <v>20.982070069689001</v>
      </c>
      <c r="M33" s="71"/>
      <c r="N33" s="71"/>
      <c r="O33" s="68">
        <v>4861.8397999999997</v>
      </c>
      <c r="P33" s="71"/>
      <c r="Q33" s="68">
        <v>1</v>
      </c>
      <c r="R33" s="71"/>
      <c r="S33" s="71"/>
      <c r="T33" s="68">
        <v>2.2222</v>
      </c>
      <c r="U33" s="72"/>
      <c r="V33" s="37"/>
      <c r="W33" s="37"/>
    </row>
    <row r="34" spans="1:23" ht="12" thickBot="1" x14ac:dyDescent="0.2">
      <c r="A34" s="53"/>
      <c r="B34" s="42" t="s">
        <v>36</v>
      </c>
      <c r="C34" s="43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  <c r="V34" s="37"/>
      <c r="W34" s="37"/>
    </row>
    <row r="35" spans="1:23" ht="12" thickBot="1" x14ac:dyDescent="0.2">
      <c r="A35" s="53"/>
      <c r="B35" s="42" t="s">
        <v>32</v>
      </c>
      <c r="C35" s="43"/>
      <c r="D35" s="68">
        <v>146702.09150000001</v>
      </c>
      <c r="E35" s="68">
        <v>170544</v>
      </c>
      <c r="F35" s="69">
        <v>86.020083673421496</v>
      </c>
      <c r="G35" s="68">
        <v>171773.40489999999</v>
      </c>
      <c r="H35" s="69">
        <v>-14.5955734035752</v>
      </c>
      <c r="I35" s="68">
        <v>21233.817599999998</v>
      </c>
      <c r="J35" s="69">
        <v>14.4741069352784</v>
      </c>
      <c r="K35" s="68">
        <v>18874.541700000002</v>
      </c>
      <c r="L35" s="69">
        <v>10.9880465552791</v>
      </c>
      <c r="M35" s="69">
        <v>0.12499778471442299</v>
      </c>
      <c r="N35" s="68">
        <v>146702.09150000001</v>
      </c>
      <c r="O35" s="68">
        <v>36177584.241899997</v>
      </c>
      <c r="P35" s="68">
        <v>11293</v>
      </c>
      <c r="Q35" s="68">
        <v>10504</v>
      </c>
      <c r="R35" s="69">
        <v>7.5114242193450096</v>
      </c>
      <c r="S35" s="68">
        <v>12.990533206411101</v>
      </c>
      <c r="T35" s="68">
        <v>12.7802739908606</v>
      </c>
      <c r="U35" s="70">
        <v>1.6185572386410101</v>
      </c>
      <c r="V35" s="37"/>
      <c r="W35" s="37"/>
    </row>
    <row r="36" spans="1:23" ht="12" customHeight="1" thickBot="1" x14ac:dyDescent="0.2">
      <c r="A36" s="53"/>
      <c r="B36" s="42" t="s">
        <v>37</v>
      </c>
      <c r="C36" s="43"/>
      <c r="D36" s="71"/>
      <c r="E36" s="68">
        <v>517366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37"/>
      <c r="W36" s="37"/>
    </row>
    <row r="37" spans="1:23" ht="12" thickBot="1" x14ac:dyDescent="0.2">
      <c r="A37" s="53"/>
      <c r="B37" s="42" t="s">
        <v>38</v>
      </c>
      <c r="C37" s="43"/>
      <c r="D37" s="71"/>
      <c r="E37" s="68">
        <v>464853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  <c r="V37" s="37"/>
      <c r="W37" s="37"/>
    </row>
    <row r="38" spans="1:23" ht="12" thickBot="1" x14ac:dyDescent="0.2">
      <c r="A38" s="53"/>
      <c r="B38" s="42" t="s">
        <v>39</v>
      </c>
      <c r="C38" s="43"/>
      <c r="D38" s="71"/>
      <c r="E38" s="68">
        <v>378179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  <c r="V38" s="37"/>
      <c r="W38" s="37"/>
    </row>
    <row r="39" spans="1:23" ht="12" customHeight="1" thickBot="1" x14ac:dyDescent="0.2">
      <c r="A39" s="53"/>
      <c r="B39" s="42" t="s">
        <v>33</v>
      </c>
      <c r="C39" s="43"/>
      <c r="D39" s="68">
        <v>269621.36800000002</v>
      </c>
      <c r="E39" s="68">
        <v>331560</v>
      </c>
      <c r="F39" s="69">
        <v>81.319027626975497</v>
      </c>
      <c r="G39" s="68">
        <v>322694.4437</v>
      </c>
      <c r="H39" s="69">
        <v>-16.446851421259801</v>
      </c>
      <c r="I39" s="68">
        <v>14709.646500000001</v>
      </c>
      <c r="J39" s="69">
        <v>5.4556679276250799</v>
      </c>
      <c r="K39" s="68">
        <v>14752.870800000001</v>
      </c>
      <c r="L39" s="69">
        <v>4.5717771371716998</v>
      </c>
      <c r="M39" s="69">
        <v>-2.9298907708189999E-3</v>
      </c>
      <c r="N39" s="68">
        <v>269621.36800000002</v>
      </c>
      <c r="O39" s="68">
        <v>60787640.252599999</v>
      </c>
      <c r="P39" s="68">
        <v>407</v>
      </c>
      <c r="Q39" s="68">
        <v>378</v>
      </c>
      <c r="R39" s="69">
        <v>7.6719576719576699</v>
      </c>
      <c r="S39" s="68">
        <v>662.46036363636404</v>
      </c>
      <c r="T39" s="68">
        <v>684.38364338624297</v>
      </c>
      <c r="U39" s="70">
        <v>-3.3093722965610999</v>
      </c>
      <c r="V39" s="37"/>
      <c r="W39" s="37"/>
    </row>
    <row r="40" spans="1:23" ht="12" thickBot="1" x14ac:dyDescent="0.2">
      <c r="A40" s="53"/>
      <c r="B40" s="42" t="s">
        <v>34</v>
      </c>
      <c r="C40" s="43"/>
      <c r="D40" s="68">
        <v>468733.44699999999</v>
      </c>
      <c r="E40" s="68">
        <v>394392</v>
      </c>
      <c r="F40" s="69">
        <v>118.84963361325801</v>
      </c>
      <c r="G40" s="68">
        <v>397843.02649999998</v>
      </c>
      <c r="H40" s="69">
        <v>17.8186912370073</v>
      </c>
      <c r="I40" s="68">
        <v>27589.227200000001</v>
      </c>
      <c r="J40" s="69">
        <v>5.8859096521866103</v>
      </c>
      <c r="K40" s="68">
        <v>25352.303800000002</v>
      </c>
      <c r="L40" s="69">
        <v>6.3724389046190799</v>
      </c>
      <c r="M40" s="69">
        <v>8.8233535604759994E-2</v>
      </c>
      <c r="N40" s="68">
        <v>468733.44699999999</v>
      </c>
      <c r="O40" s="68">
        <v>121369128.9161</v>
      </c>
      <c r="P40" s="68">
        <v>2270</v>
      </c>
      <c r="Q40" s="68">
        <v>2209</v>
      </c>
      <c r="R40" s="69">
        <v>2.7614305115436899</v>
      </c>
      <c r="S40" s="68">
        <v>206.49050528634399</v>
      </c>
      <c r="T40" s="68">
        <v>200.89703033046601</v>
      </c>
      <c r="U40" s="70">
        <v>2.7088291290298199</v>
      </c>
      <c r="V40" s="37"/>
      <c r="W40" s="37"/>
    </row>
    <row r="41" spans="1:23" ht="12" thickBot="1" x14ac:dyDescent="0.2">
      <c r="A41" s="53"/>
      <c r="B41" s="42" t="s">
        <v>40</v>
      </c>
      <c r="C41" s="43"/>
      <c r="D41" s="71"/>
      <c r="E41" s="68">
        <v>162982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  <c r="V41" s="37"/>
      <c r="W41" s="37"/>
    </row>
    <row r="42" spans="1:23" ht="12" thickBot="1" x14ac:dyDescent="0.2">
      <c r="A42" s="53"/>
      <c r="B42" s="42" t="s">
        <v>41</v>
      </c>
      <c r="C42" s="43"/>
      <c r="D42" s="71"/>
      <c r="E42" s="68">
        <v>79248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  <c r="V42" s="37"/>
      <c r="W42" s="37"/>
    </row>
    <row r="43" spans="1:23" ht="12" thickBot="1" x14ac:dyDescent="0.2">
      <c r="A43" s="53"/>
      <c r="B43" s="42" t="s">
        <v>71</v>
      </c>
      <c r="C43" s="4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  <c r="V43" s="37"/>
      <c r="W43" s="37"/>
    </row>
    <row r="44" spans="1:23" ht="12" thickBot="1" x14ac:dyDescent="0.2">
      <c r="A44" s="54"/>
      <c r="B44" s="42" t="s">
        <v>35</v>
      </c>
      <c r="C44" s="43"/>
      <c r="D44" s="73">
        <v>16761.785599999999</v>
      </c>
      <c r="E44" s="73">
        <v>0</v>
      </c>
      <c r="F44" s="74"/>
      <c r="G44" s="73">
        <v>87864.556200000006</v>
      </c>
      <c r="H44" s="75">
        <v>-80.923154540442496</v>
      </c>
      <c r="I44" s="73">
        <v>1486.0359000000001</v>
      </c>
      <c r="J44" s="75">
        <v>8.86561811171239</v>
      </c>
      <c r="K44" s="73">
        <v>7142.8332</v>
      </c>
      <c r="L44" s="75">
        <v>8.12936809666604</v>
      </c>
      <c r="M44" s="75">
        <v>-0.79195427663073503</v>
      </c>
      <c r="N44" s="73">
        <v>16761.785599999999</v>
      </c>
      <c r="O44" s="73">
        <v>7560165.9773000004</v>
      </c>
      <c r="P44" s="73">
        <v>32</v>
      </c>
      <c r="Q44" s="73">
        <v>39</v>
      </c>
      <c r="R44" s="75">
        <v>-17.948717948717999</v>
      </c>
      <c r="S44" s="73">
        <v>523.80579999999998</v>
      </c>
      <c r="T44" s="73">
        <v>1790.1261564102599</v>
      </c>
      <c r="U44" s="76">
        <v>-241.753786691605</v>
      </c>
      <c r="V44" s="37"/>
      <c r="W44" s="37"/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2:C42"/>
    <mergeCell ref="B31:C31"/>
    <mergeCell ref="B32:C32"/>
    <mergeCell ref="B33:C33"/>
    <mergeCell ref="B34:C34"/>
    <mergeCell ref="B35:C35"/>
    <mergeCell ref="B36:C36"/>
    <mergeCell ref="B43:C43"/>
    <mergeCell ref="B44:C44"/>
    <mergeCell ref="B37:C37"/>
    <mergeCell ref="B38:C38"/>
    <mergeCell ref="B39:C39"/>
    <mergeCell ref="B40:C40"/>
    <mergeCell ref="B41:C41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19" workbookViewId="0">
      <selection activeCell="C31" sqref="C3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91379</v>
      </c>
      <c r="D2" s="32">
        <v>530296.03890769195</v>
      </c>
      <c r="E2" s="32">
        <v>398443.75805042702</v>
      </c>
      <c r="F2" s="32">
        <v>131852.280857265</v>
      </c>
      <c r="G2" s="32">
        <v>398443.75805042702</v>
      </c>
      <c r="H2" s="32">
        <v>0.24863900761705701</v>
      </c>
    </row>
    <row r="3" spans="1:8" ht="14.25" x14ac:dyDescent="0.2">
      <c r="A3" s="32">
        <v>2</v>
      </c>
      <c r="B3" s="33">
        <v>13</v>
      </c>
      <c r="C3" s="32">
        <v>9504.4120000000003</v>
      </c>
      <c r="D3" s="32">
        <v>91785.150274911095</v>
      </c>
      <c r="E3" s="32">
        <v>70761.433339928903</v>
      </c>
      <c r="F3" s="32">
        <v>21023.7169349822</v>
      </c>
      <c r="G3" s="32">
        <v>70761.433339928903</v>
      </c>
      <c r="H3" s="32">
        <v>0.22905357644469601</v>
      </c>
    </row>
    <row r="4" spans="1:8" ht="14.25" x14ac:dyDescent="0.2">
      <c r="A4" s="32">
        <v>3</v>
      </c>
      <c r="B4" s="33">
        <v>14</v>
      </c>
      <c r="C4" s="32">
        <v>114071</v>
      </c>
      <c r="D4" s="32">
        <v>163290.36640854701</v>
      </c>
      <c r="E4" s="32">
        <v>121814.468981197</v>
      </c>
      <c r="F4" s="32">
        <v>41475.897427350399</v>
      </c>
      <c r="G4" s="32">
        <v>121814.468981197</v>
      </c>
      <c r="H4" s="32">
        <v>0.254000884066725</v>
      </c>
    </row>
    <row r="5" spans="1:8" ht="14.25" x14ac:dyDescent="0.2">
      <c r="A5" s="32">
        <v>4</v>
      </c>
      <c r="B5" s="33">
        <v>15</v>
      </c>
      <c r="C5" s="32">
        <v>3318</v>
      </c>
      <c r="D5" s="32">
        <v>44947.212934187999</v>
      </c>
      <c r="E5" s="32">
        <v>36156.541927350401</v>
      </c>
      <c r="F5" s="32">
        <v>8790.6710068376105</v>
      </c>
      <c r="G5" s="32">
        <v>36156.541927350401</v>
      </c>
      <c r="H5" s="32">
        <v>0.195577666177188</v>
      </c>
    </row>
    <row r="6" spans="1:8" ht="14.25" x14ac:dyDescent="0.2">
      <c r="A6" s="32">
        <v>5</v>
      </c>
      <c r="B6" s="33">
        <v>16</v>
      </c>
      <c r="C6" s="32">
        <v>2903</v>
      </c>
      <c r="D6" s="32">
        <v>152107.94714700899</v>
      </c>
      <c r="E6" s="32">
        <v>126155.787704274</v>
      </c>
      <c r="F6" s="32">
        <v>25952.159442734999</v>
      </c>
      <c r="G6" s="32">
        <v>126155.787704274</v>
      </c>
      <c r="H6" s="32">
        <v>0.170616722725558</v>
      </c>
    </row>
    <row r="7" spans="1:8" ht="14.25" x14ac:dyDescent="0.2">
      <c r="A7" s="32">
        <v>6</v>
      </c>
      <c r="B7" s="33">
        <v>17</v>
      </c>
      <c r="C7" s="32">
        <v>17272</v>
      </c>
      <c r="D7" s="32">
        <v>250195.55687179501</v>
      </c>
      <c r="E7" s="32">
        <v>179223.88321794901</v>
      </c>
      <c r="F7" s="32">
        <v>70971.673653846199</v>
      </c>
      <c r="G7" s="32">
        <v>179223.88321794901</v>
      </c>
      <c r="H7" s="32">
        <v>0.28366480420838702</v>
      </c>
    </row>
    <row r="8" spans="1:8" ht="14.25" x14ac:dyDescent="0.2">
      <c r="A8" s="32">
        <v>7</v>
      </c>
      <c r="B8" s="33">
        <v>18</v>
      </c>
      <c r="C8" s="32">
        <v>69097</v>
      </c>
      <c r="D8" s="32">
        <v>155228.25924444399</v>
      </c>
      <c r="E8" s="32">
        <v>138622.967348718</v>
      </c>
      <c r="F8" s="32">
        <v>16605.291895726499</v>
      </c>
      <c r="G8" s="32">
        <v>138622.967348718</v>
      </c>
      <c r="H8" s="32">
        <v>0.10697338214414601</v>
      </c>
    </row>
    <row r="9" spans="1:8" ht="14.25" x14ac:dyDescent="0.2">
      <c r="A9" s="32">
        <v>8</v>
      </c>
      <c r="B9" s="33">
        <v>19</v>
      </c>
      <c r="C9" s="32">
        <v>13503</v>
      </c>
      <c r="D9" s="32">
        <v>95026.898253846201</v>
      </c>
      <c r="E9" s="32">
        <v>71863.819311111103</v>
      </c>
      <c r="F9" s="32">
        <v>23163.078942734999</v>
      </c>
      <c r="G9" s="32">
        <v>71863.819311111103</v>
      </c>
      <c r="H9" s="32">
        <v>0.24375286753924499</v>
      </c>
    </row>
    <row r="10" spans="1:8" ht="14.25" x14ac:dyDescent="0.2">
      <c r="A10" s="32">
        <v>9</v>
      </c>
      <c r="B10" s="33">
        <v>21</v>
      </c>
      <c r="C10" s="32">
        <v>215656</v>
      </c>
      <c r="D10" s="32">
        <v>909865.60770000005</v>
      </c>
      <c r="E10" s="32">
        <v>834900.77879999997</v>
      </c>
      <c r="F10" s="32">
        <v>74964.828899999993</v>
      </c>
      <c r="G10" s="32">
        <v>834900.77879999997</v>
      </c>
      <c r="H10" s="32">
        <v>8.2391100691781904E-2</v>
      </c>
    </row>
    <row r="11" spans="1:8" ht="14.25" x14ac:dyDescent="0.2">
      <c r="A11" s="32">
        <v>10</v>
      </c>
      <c r="B11" s="33">
        <v>22</v>
      </c>
      <c r="C11" s="32">
        <v>36473</v>
      </c>
      <c r="D11" s="32">
        <v>480917.750006838</v>
      </c>
      <c r="E11" s="32">
        <v>422030.55014017102</v>
      </c>
      <c r="F11" s="32">
        <v>58887.199866666699</v>
      </c>
      <c r="G11" s="32">
        <v>422030.55014017102</v>
      </c>
      <c r="H11" s="32">
        <v>0.122447549224019</v>
      </c>
    </row>
    <row r="12" spans="1:8" ht="14.25" x14ac:dyDescent="0.2">
      <c r="A12" s="32">
        <v>11</v>
      </c>
      <c r="B12" s="33">
        <v>23</v>
      </c>
      <c r="C12" s="32">
        <v>269301.46899999998</v>
      </c>
      <c r="D12" s="32">
        <v>2159812.0148196602</v>
      </c>
      <c r="E12" s="32">
        <v>1806124.6070435899</v>
      </c>
      <c r="F12" s="32">
        <v>353687.40777606802</v>
      </c>
      <c r="G12" s="32">
        <v>1806124.6070435899</v>
      </c>
      <c r="H12" s="32">
        <v>0.16375842219101699</v>
      </c>
    </row>
    <row r="13" spans="1:8" ht="14.25" x14ac:dyDescent="0.2">
      <c r="A13" s="32">
        <v>12</v>
      </c>
      <c r="B13" s="33">
        <v>24</v>
      </c>
      <c r="C13" s="32">
        <v>13629.415999999999</v>
      </c>
      <c r="D13" s="32">
        <v>408380.63973162399</v>
      </c>
      <c r="E13" s="32">
        <v>347412.16858461499</v>
      </c>
      <c r="F13" s="32">
        <v>60968.471147008502</v>
      </c>
      <c r="G13" s="32">
        <v>347412.16858461499</v>
      </c>
      <c r="H13" s="32">
        <v>0.14929324560311</v>
      </c>
    </row>
    <row r="14" spans="1:8" ht="14.25" x14ac:dyDescent="0.2">
      <c r="A14" s="32">
        <v>13</v>
      </c>
      <c r="B14" s="33">
        <v>25</v>
      </c>
      <c r="C14" s="32">
        <v>73145</v>
      </c>
      <c r="D14" s="32">
        <v>734924.50390000001</v>
      </c>
      <c r="E14" s="32">
        <v>651590.08990000002</v>
      </c>
      <c r="F14" s="32">
        <v>83334.414000000004</v>
      </c>
      <c r="G14" s="32">
        <v>651590.08990000002</v>
      </c>
      <c r="H14" s="32">
        <v>0.113391802229715</v>
      </c>
    </row>
    <row r="15" spans="1:8" ht="14.25" x14ac:dyDescent="0.2">
      <c r="A15" s="32">
        <v>14</v>
      </c>
      <c r="B15" s="33">
        <v>26</v>
      </c>
      <c r="C15" s="32">
        <v>56214</v>
      </c>
      <c r="D15" s="32">
        <v>319718.16169265599</v>
      </c>
      <c r="E15" s="32">
        <v>266475.04241949198</v>
      </c>
      <c r="F15" s="32">
        <v>53243.119273163902</v>
      </c>
      <c r="G15" s="32">
        <v>266475.04241949198</v>
      </c>
      <c r="H15" s="32">
        <v>0.16653141939539401</v>
      </c>
    </row>
    <row r="16" spans="1:8" ht="14.25" x14ac:dyDescent="0.2">
      <c r="A16" s="32">
        <v>15</v>
      </c>
      <c r="B16" s="33">
        <v>27</v>
      </c>
      <c r="C16" s="32">
        <v>192859.66200000001</v>
      </c>
      <c r="D16" s="32">
        <v>1273127.2424000001</v>
      </c>
      <c r="E16" s="32">
        <v>1113967.2534</v>
      </c>
      <c r="F16" s="32">
        <v>159159.989</v>
      </c>
      <c r="G16" s="32">
        <v>1113967.2534</v>
      </c>
      <c r="H16" s="32">
        <v>0.12501498962504601</v>
      </c>
    </row>
    <row r="17" spans="1:8" ht="14.25" x14ac:dyDescent="0.2">
      <c r="A17" s="32">
        <v>16</v>
      </c>
      <c r="B17" s="33">
        <v>29</v>
      </c>
      <c r="C17" s="32">
        <v>205416</v>
      </c>
      <c r="D17" s="32">
        <v>2706209.86182991</v>
      </c>
      <c r="E17" s="32">
        <v>2626999.72021282</v>
      </c>
      <c r="F17" s="32">
        <v>79210.141617094007</v>
      </c>
      <c r="G17" s="32">
        <v>2626999.72021282</v>
      </c>
      <c r="H17" s="32">
        <v>2.92697705134859E-2</v>
      </c>
    </row>
    <row r="18" spans="1:8" ht="14.25" x14ac:dyDescent="0.2">
      <c r="A18" s="32">
        <v>17</v>
      </c>
      <c r="B18" s="33">
        <v>31</v>
      </c>
      <c r="C18" s="32">
        <v>37022.874000000003</v>
      </c>
      <c r="D18" s="32">
        <v>278308.96221617103</v>
      </c>
      <c r="E18" s="32">
        <v>224733.02328782101</v>
      </c>
      <c r="F18" s="32">
        <v>53575.938928350603</v>
      </c>
      <c r="G18" s="32">
        <v>224733.02328782101</v>
      </c>
      <c r="H18" s="32">
        <v>0.192505259269144</v>
      </c>
    </row>
    <row r="19" spans="1:8" ht="14.25" x14ac:dyDescent="0.2">
      <c r="A19" s="32">
        <v>18</v>
      </c>
      <c r="B19" s="33">
        <v>32</v>
      </c>
      <c r="C19" s="32">
        <v>15670.143</v>
      </c>
      <c r="D19" s="32">
        <v>251318.91347350401</v>
      </c>
      <c r="E19" s="32">
        <v>232015.72554633999</v>
      </c>
      <c r="F19" s="32">
        <v>19303.187927164599</v>
      </c>
      <c r="G19" s="32">
        <v>232015.72554633999</v>
      </c>
      <c r="H19" s="32">
        <v>7.6807541702187301E-2</v>
      </c>
    </row>
    <row r="20" spans="1:8" ht="14.25" x14ac:dyDescent="0.2">
      <c r="A20" s="32">
        <v>19</v>
      </c>
      <c r="B20" s="33">
        <v>33</v>
      </c>
      <c r="C20" s="32">
        <v>70851.982000000004</v>
      </c>
      <c r="D20" s="32">
        <v>680126.85729753401</v>
      </c>
      <c r="E20" s="32">
        <v>553026.60650982405</v>
      </c>
      <c r="F20" s="32">
        <v>127100.25078771</v>
      </c>
      <c r="G20" s="32">
        <v>553026.60650982405</v>
      </c>
      <c r="H20" s="32">
        <v>0.18687727065027199</v>
      </c>
    </row>
    <row r="21" spans="1:8" ht="14.25" x14ac:dyDescent="0.2">
      <c r="A21" s="32">
        <v>20</v>
      </c>
      <c r="B21" s="33">
        <v>34</v>
      </c>
      <c r="C21" s="32">
        <v>50399.116000000002</v>
      </c>
      <c r="D21" s="32">
        <v>255335.090291256</v>
      </c>
      <c r="E21" s="32">
        <v>171486.022773009</v>
      </c>
      <c r="F21" s="32">
        <v>83849.067518247393</v>
      </c>
      <c r="G21" s="32">
        <v>171486.022773009</v>
      </c>
      <c r="H21" s="32">
        <v>0.32838834420526503</v>
      </c>
    </row>
    <row r="22" spans="1:8" ht="14.25" x14ac:dyDescent="0.2">
      <c r="A22" s="32">
        <v>21</v>
      </c>
      <c r="B22" s="33">
        <v>35</v>
      </c>
      <c r="C22" s="32">
        <v>39746.107000000004</v>
      </c>
      <c r="D22" s="32">
        <v>872028.11565486703</v>
      </c>
      <c r="E22" s="32">
        <v>846924.22083451296</v>
      </c>
      <c r="F22" s="32">
        <v>25103.894820353999</v>
      </c>
      <c r="G22" s="32">
        <v>846924.22083451296</v>
      </c>
      <c r="H22" s="32">
        <v>2.8787942005174601E-2</v>
      </c>
    </row>
    <row r="23" spans="1:8" ht="14.25" x14ac:dyDescent="0.2">
      <c r="A23" s="32">
        <v>22</v>
      </c>
      <c r="B23" s="33">
        <v>36</v>
      </c>
      <c r="C23" s="32">
        <v>148437.435</v>
      </c>
      <c r="D23" s="32">
        <v>573375.92007256602</v>
      </c>
      <c r="E23" s="32">
        <v>481551.582139629</v>
      </c>
      <c r="F23" s="32">
        <v>91824.337932936905</v>
      </c>
      <c r="G23" s="32">
        <v>481551.582139629</v>
      </c>
      <c r="H23" s="32">
        <v>0.160146833374718</v>
      </c>
    </row>
    <row r="24" spans="1:8" ht="14.25" x14ac:dyDescent="0.2">
      <c r="A24" s="32">
        <v>23</v>
      </c>
      <c r="B24" s="33">
        <v>37</v>
      </c>
      <c r="C24" s="32">
        <v>148821.58199999999</v>
      </c>
      <c r="D24" s="32">
        <v>1339133.4300053101</v>
      </c>
      <c r="E24" s="32">
        <v>1177956.92229188</v>
      </c>
      <c r="F24" s="32">
        <v>161176.507713434</v>
      </c>
      <c r="G24" s="32">
        <v>1177956.92229188</v>
      </c>
      <c r="H24" s="32">
        <v>0.12035881122973301</v>
      </c>
    </row>
    <row r="25" spans="1:8" ht="14.25" x14ac:dyDescent="0.2">
      <c r="A25" s="32">
        <v>24</v>
      </c>
      <c r="B25" s="33">
        <v>38</v>
      </c>
      <c r="C25" s="32">
        <v>144370.21400000001</v>
      </c>
      <c r="D25" s="32">
        <v>712353.36560265499</v>
      </c>
      <c r="E25" s="32">
        <v>686023.06731238903</v>
      </c>
      <c r="F25" s="32">
        <v>26330.298290265499</v>
      </c>
      <c r="G25" s="32">
        <v>686023.06731238903</v>
      </c>
      <c r="H25" s="32">
        <v>3.6962411580648502E-2</v>
      </c>
    </row>
    <row r="26" spans="1:8" ht="14.25" x14ac:dyDescent="0.2">
      <c r="A26" s="32">
        <v>25</v>
      </c>
      <c r="B26" s="33">
        <v>39</v>
      </c>
      <c r="C26" s="32">
        <v>86130.774000000005</v>
      </c>
      <c r="D26" s="32">
        <v>123559.080779888</v>
      </c>
      <c r="E26" s="32">
        <v>88161.386315658805</v>
      </c>
      <c r="F26" s="32">
        <v>35397.694464229302</v>
      </c>
      <c r="G26" s="32">
        <v>88161.386315658805</v>
      </c>
      <c r="H26" s="32">
        <v>0.28648395764037599</v>
      </c>
    </row>
    <row r="27" spans="1:8" ht="14.25" x14ac:dyDescent="0.2">
      <c r="A27" s="32">
        <v>26</v>
      </c>
      <c r="B27" s="33">
        <v>42</v>
      </c>
      <c r="C27" s="32">
        <v>8522.1380000000008</v>
      </c>
      <c r="D27" s="32">
        <v>146702.09160000001</v>
      </c>
      <c r="E27" s="32">
        <v>125468.2763</v>
      </c>
      <c r="F27" s="32">
        <v>21233.815299999998</v>
      </c>
      <c r="G27" s="32">
        <v>125468.2763</v>
      </c>
      <c r="H27" s="32">
        <v>0.14474105357608999</v>
      </c>
    </row>
    <row r="28" spans="1:8" ht="14.25" x14ac:dyDescent="0.2">
      <c r="A28" s="32">
        <v>27</v>
      </c>
      <c r="B28" s="33">
        <v>75</v>
      </c>
      <c r="C28" s="32">
        <v>416</v>
      </c>
      <c r="D28" s="32">
        <v>269621.36752136803</v>
      </c>
      <c r="E28" s="32">
        <v>254911.72222222199</v>
      </c>
      <c r="F28" s="32">
        <v>14709.645299145301</v>
      </c>
      <c r="G28" s="32">
        <v>254911.72222222199</v>
      </c>
      <c r="H28" s="32">
        <v>5.4556674919244097E-2</v>
      </c>
    </row>
    <row r="29" spans="1:8" ht="14.25" x14ac:dyDescent="0.2">
      <c r="A29" s="32">
        <v>28</v>
      </c>
      <c r="B29" s="33">
        <v>76</v>
      </c>
      <c r="C29" s="32">
        <v>2331</v>
      </c>
      <c r="D29" s="32">
        <v>468733.44154358999</v>
      </c>
      <c r="E29" s="32">
        <v>441144.22041538497</v>
      </c>
      <c r="F29" s="32">
        <v>27589.221128205099</v>
      </c>
      <c r="G29" s="32">
        <v>441144.22041538497</v>
      </c>
      <c r="H29" s="32">
        <v>5.8859084253410299E-2</v>
      </c>
    </row>
    <row r="30" spans="1:8" ht="14.25" x14ac:dyDescent="0.2">
      <c r="A30" s="32">
        <v>29</v>
      </c>
      <c r="B30" s="33">
        <v>99</v>
      </c>
      <c r="C30" s="32">
        <v>32</v>
      </c>
      <c r="D30" s="32">
        <v>16761.785265864899</v>
      </c>
      <c r="E30" s="32">
        <v>15275.7493880947</v>
      </c>
      <c r="F30" s="32">
        <v>1486.0358777702099</v>
      </c>
      <c r="G30" s="32">
        <v>15275.7493880947</v>
      </c>
      <c r="H30" s="32">
        <v>8.8656181558207897E-2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2014-08-02T02:09:20Z</dcterms:modified>
</cp:coreProperties>
</file>