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 activeTab="2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<sst xmlns="http://schemas.openxmlformats.org/spreadsheetml/2006/main" count="116" uniqueCount="73">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</sst>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2" t="s">
        <v>5</v>
      </c>
      <c r="B3" s="62"/>
      <c r="C3" s="62"/>
      <c r="D3" s="62"/>
      <c r="E3" s="15">
        <f>RA!D7</f>
        <v>23999767.672699999</v>
      </c>
      <c r="F3" s="25">
        <f>RA!I7</f>
        <v>2415940.0224000001</v>
      </c>
      <c r="G3" s="16">
        <f>E3-F3</f>
        <v>21583827.6503</v>
      </c>
      <c r="H3" s="27">
        <f>RA!J7</f>
        <v>10.0665142069194</v>
      </c>
      <c r="I3" s="20">
        <f>SUM(I4:I40)</f>
        <v>23999775.188489288</v>
      </c>
      <c r="J3" s="21">
        <f>SUM(J4:J40)</f>
        <v>21583827.686952453</v>
      </c>
      <c r="K3" s="22">
        <f>E3-I3</f>
        <v>-7.5157892890274525</v>
      </c>
      <c r="L3" s="22">
        <f>G3-J3</f>
        <v>-3.6652453243732452E-2</v>
      </c>
    </row>
    <row r="4" spans="1:13" x14ac:dyDescent="0.15">
      <c r="A4" s="63">
        <f>RA!A8</f>
        <v>41882</v>
      </c>
      <c r="B4" s="12">
        <v>12</v>
      </c>
      <c r="C4" s="60" t="s">
        <v>6</v>
      </c>
      <c r="D4" s="60"/>
      <c r="E4" s="15">
        <f>VLOOKUP(C4,RA!B8:D39,3,0)</f>
        <v>1236413.5751</v>
      </c>
      <c r="F4" s="25">
        <f>VLOOKUP(C4,RA!B8:I43,8,0)</f>
        <v>227221.59959999999</v>
      </c>
      <c r="G4" s="16">
        <f t="shared" ref="G4:G40" si="0">E4-F4</f>
        <v>1009191.9755000001</v>
      </c>
      <c r="H4" s="27">
        <f>RA!J8</f>
        <v>18.377475318614401</v>
      </c>
      <c r="I4" s="20">
        <f>VLOOKUP(B4,RMS!B:D,3,FALSE)</f>
        <v>1236415.03336752</v>
      </c>
      <c r="J4" s="21">
        <f>VLOOKUP(B4,RMS!B:E,4,FALSE)</f>
        <v>1009191.98530085</v>
      </c>
      <c r="K4" s="22">
        <f t="shared" ref="K4:K40" si="1">E4-I4</f>
        <v>-1.4582675199490041</v>
      </c>
      <c r="L4" s="22">
        <f t="shared" ref="L4:L40" si="2">G4-J4</f>
        <v>-9.8008499480783939E-3</v>
      </c>
    </row>
    <row r="5" spans="1:13" x14ac:dyDescent="0.15">
      <c r="A5" s="63"/>
      <c r="B5" s="12">
        <v>13</v>
      </c>
      <c r="C5" s="60" t="s">
        <v>7</v>
      </c>
      <c r="D5" s="60"/>
      <c r="E5" s="15">
        <f>VLOOKUP(C5,RA!B8:D40,3,0)</f>
        <v>377179.32380000001</v>
      </c>
      <c r="F5" s="25">
        <f>VLOOKUP(C5,RA!B9:I44,8,0)</f>
        <v>65798.166100000002</v>
      </c>
      <c r="G5" s="16">
        <f t="shared" si="0"/>
        <v>311381.15769999998</v>
      </c>
      <c r="H5" s="27">
        <f>RA!J9</f>
        <v>17.444796665177101</v>
      </c>
      <c r="I5" s="20">
        <f>VLOOKUP(B5,RMS!B:D,3,FALSE)</f>
        <v>377179.67073652497</v>
      </c>
      <c r="J5" s="21">
        <f>VLOOKUP(B5,RMS!B:E,4,FALSE)</f>
        <v>311381.19359417597</v>
      </c>
      <c r="K5" s="22">
        <f t="shared" si="1"/>
        <v>-0.34693652496207505</v>
      </c>
      <c r="L5" s="22">
        <f t="shared" si="2"/>
        <v>-3.5894175991415977E-2</v>
      </c>
      <c r="M5" s="36"/>
    </row>
    <row r="6" spans="1:13" x14ac:dyDescent="0.15">
      <c r="A6" s="63"/>
      <c r="B6" s="12">
        <v>14</v>
      </c>
      <c r="C6" s="60" t="s">
        <v>8</v>
      </c>
      <c r="D6" s="60"/>
      <c r="E6" s="15">
        <f>VLOOKUP(C6,RA!B10:D41,3,0)</f>
        <v>222759.1911</v>
      </c>
      <c r="F6" s="25">
        <f>VLOOKUP(C6,RA!B10:I45,8,0)</f>
        <v>41185.2405</v>
      </c>
      <c r="G6" s="16">
        <f t="shared" si="0"/>
        <v>181573.95059999998</v>
      </c>
      <c r="H6" s="27">
        <f>RA!J10</f>
        <v>18.488682912083</v>
      </c>
      <c r="I6" s="20">
        <f>VLOOKUP(B6,RMS!B:D,3,FALSE)</f>
        <v>222762.00670512801</v>
      </c>
      <c r="J6" s="21">
        <f>VLOOKUP(B6,RMS!B:E,4,FALSE)</f>
        <v>181573.95090854701</v>
      </c>
      <c r="K6" s="22">
        <f t="shared" si="1"/>
        <v>-2.8156051280093379</v>
      </c>
      <c r="L6" s="22">
        <f t="shared" si="2"/>
        <v>-3.0854702345095575E-4</v>
      </c>
      <c r="M6" s="36"/>
    </row>
    <row r="7" spans="1:13" x14ac:dyDescent="0.15">
      <c r="A7" s="63"/>
      <c r="B7" s="12">
        <v>15</v>
      </c>
      <c r="C7" s="60" t="s">
        <v>9</v>
      </c>
      <c r="D7" s="60"/>
      <c r="E7" s="15">
        <f>VLOOKUP(C7,RA!B10:D42,3,0)</f>
        <v>85184.084099999993</v>
      </c>
      <c r="F7" s="25">
        <f>VLOOKUP(C7,RA!B11:I46,8,0)</f>
        <v>14530.832399999999</v>
      </c>
      <c r="G7" s="16">
        <f t="shared" si="0"/>
        <v>70653.251699999993</v>
      </c>
      <c r="H7" s="27">
        <f>RA!J11</f>
        <v>17.058154176949099</v>
      </c>
      <c r="I7" s="20">
        <f>VLOOKUP(B7,RMS!B:D,3,FALSE)</f>
        <v>85184.140990598302</v>
      </c>
      <c r="J7" s="21">
        <f>VLOOKUP(B7,RMS!B:E,4,FALSE)</f>
        <v>70653.2518316239</v>
      </c>
      <c r="K7" s="22">
        <f t="shared" si="1"/>
        <v>-5.6890598309109919E-2</v>
      </c>
      <c r="L7" s="22">
        <f t="shared" si="2"/>
        <v>-1.3162390678189695E-4</v>
      </c>
      <c r="M7" s="36"/>
    </row>
    <row r="8" spans="1:13" x14ac:dyDescent="0.15">
      <c r="A8" s="63"/>
      <c r="B8" s="12">
        <v>16</v>
      </c>
      <c r="C8" s="60" t="s">
        <v>10</v>
      </c>
      <c r="D8" s="60"/>
      <c r="E8" s="15">
        <f>VLOOKUP(C8,RA!B12:D43,3,0)</f>
        <v>370397.06760000001</v>
      </c>
      <c r="F8" s="25">
        <f>VLOOKUP(C8,RA!B12:I47,8,0)</f>
        <v>3101.5016999999998</v>
      </c>
      <c r="G8" s="16">
        <f t="shared" si="0"/>
        <v>367295.56589999999</v>
      </c>
      <c r="H8" s="27">
        <f>RA!J12</f>
        <v>0.83734510105500604</v>
      </c>
      <c r="I8" s="20">
        <f>VLOOKUP(B8,RMS!B:D,3,FALSE)</f>
        <v>370397.06467350398</v>
      </c>
      <c r="J8" s="21">
        <f>VLOOKUP(B8,RMS!B:E,4,FALSE)</f>
        <v>367295.56486068398</v>
      </c>
      <c r="K8" s="22">
        <f t="shared" si="1"/>
        <v>2.9264960321597755E-3</v>
      </c>
      <c r="L8" s="22">
        <f t="shared" si="2"/>
        <v>1.0393160046078265E-3</v>
      </c>
      <c r="M8" s="36"/>
    </row>
    <row r="9" spans="1:13" x14ac:dyDescent="0.15">
      <c r="A9" s="63"/>
      <c r="B9" s="12">
        <v>17</v>
      </c>
      <c r="C9" s="60" t="s">
        <v>11</v>
      </c>
      <c r="D9" s="60"/>
      <c r="E9" s="15">
        <f>VLOOKUP(C9,RA!B12:D44,3,0)</f>
        <v>483312.28610000003</v>
      </c>
      <c r="F9" s="25">
        <f>VLOOKUP(C9,RA!B13:I48,8,0)</f>
        <v>52996.805800000002</v>
      </c>
      <c r="G9" s="16">
        <f t="shared" si="0"/>
        <v>430315.48030000005</v>
      </c>
      <c r="H9" s="27">
        <f>RA!J13</f>
        <v>10.9653338688424</v>
      </c>
      <c r="I9" s="20">
        <f>VLOOKUP(B9,RMS!B:D,3,FALSE)</f>
        <v>483312.58702734997</v>
      </c>
      <c r="J9" s="21">
        <f>VLOOKUP(B9,RMS!B:E,4,FALSE)</f>
        <v>430315.47972478601</v>
      </c>
      <c r="K9" s="22">
        <f t="shared" si="1"/>
        <v>-0.30092734994832426</v>
      </c>
      <c r="L9" s="22">
        <f t="shared" si="2"/>
        <v>5.7521404232829809E-4</v>
      </c>
      <c r="M9" s="36"/>
    </row>
    <row r="10" spans="1:13" x14ac:dyDescent="0.15">
      <c r="A10" s="63"/>
      <c r="B10" s="12">
        <v>18</v>
      </c>
      <c r="C10" s="60" t="s">
        <v>12</v>
      </c>
      <c r="D10" s="60"/>
      <c r="E10" s="15">
        <f>VLOOKUP(C10,RA!B14:D45,3,0)</f>
        <v>171645.98809999999</v>
      </c>
      <c r="F10" s="25">
        <f>VLOOKUP(C10,RA!B14:I49,8,0)</f>
        <v>6991.4645</v>
      </c>
      <c r="G10" s="16">
        <f t="shared" si="0"/>
        <v>164654.52359999999</v>
      </c>
      <c r="H10" s="27">
        <f>RA!J14</f>
        <v>4.0731884137756902</v>
      </c>
      <c r="I10" s="20">
        <f>VLOOKUP(B10,RMS!B:D,3,FALSE)</f>
        <v>171645.97991367499</v>
      </c>
      <c r="J10" s="21">
        <f>VLOOKUP(B10,RMS!B:E,4,FALSE)</f>
        <v>164654.52194786299</v>
      </c>
      <c r="K10" s="22">
        <f t="shared" si="1"/>
        <v>8.1863249943125993E-3</v>
      </c>
      <c r="L10" s="22">
        <f t="shared" si="2"/>
        <v>1.6521369980182499E-3</v>
      </c>
      <c r="M10" s="36"/>
    </row>
    <row r="11" spans="1:13" x14ac:dyDescent="0.15">
      <c r="A11" s="63"/>
      <c r="B11" s="12">
        <v>19</v>
      </c>
      <c r="C11" s="60" t="s">
        <v>13</v>
      </c>
      <c r="D11" s="60"/>
      <c r="E11" s="15">
        <f>VLOOKUP(C11,RA!B14:D46,3,0)</f>
        <v>172362.67569999999</v>
      </c>
      <c r="F11" s="25">
        <f>VLOOKUP(C11,RA!B15:I50,8,0)</f>
        <v>15274.3822</v>
      </c>
      <c r="G11" s="16">
        <f t="shared" si="0"/>
        <v>157088.2935</v>
      </c>
      <c r="H11" s="27">
        <f>RA!J15</f>
        <v>8.8617690216095895</v>
      </c>
      <c r="I11" s="20">
        <f>VLOOKUP(B11,RMS!B:D,3,FALSE)</f>
        <v>172362.73154273501</v>
      </c>
      <c r="J11" s="21">
        <f>VLOOKUP(B11,RMS!B:E,4,FALSE)</f>
        <v>157088.29643247899</v>
      </c>
      <c r="K11" s="22">
        <f t="shared" si="1"/>
        <v>-5.5842735018813983E-2</v>
      </c>
      <c r="L11" s="22">
        <f t="shared" si="2"/>
        <v>-2.9324789938982576E-3</v>
      </c>
      <c r="M11" s="36"/>
    </row>
    <row r="12" spans="1:13" x14ac:dyDescent="0.15">
      <c r="A12" s="63"/>
      <c r="B12" s="12">
        <v>21</v>
      </c>
      <c r="C12" s="60" t="s">
        <v>14</v>
      </c>
      <c r="D12" s="60"/>
      <c r="E12" s="15">
        <f>VLOOKUP(C12,RA!B16:D47,3,0)</f>
        <v>1621788.8299</v>
      </c>
      <c r="F12" s="25">
        <f>VLOOKUP(C12,RA!B16:I51,8,0)</f>
        <v>60220.428999999996</v>
      </c>
      <c r="G12" s="16">
        <f t="shared" si="0"/>
        <v>1561568.4009</v>
      </c>
      <c r="H12" s="27">
        <f>RA!J16</f>
        <v>3.7132102459796301</v>
      </c>
      <c r="I12" s="20">
        <f>VLOOKUP(B12,RMS!B:D,3,FALSE)</f>
        <v>1621788.3714999999</v>
      </c>
      <c r="J12" s="21">
        <f>VLOOKUP(B12,RMS!B:E,4,FALSE)</f>
        <v>1561568.4009</v>
      </c>
      <c r="K12" s="22">
        <f t="shared" si="1"/>
        <v>0.45840000011958182</v>
      </c>
      <c r="L12" s="22">
        <f t="shared" si="2"/>
        <v>0</v>
      </c>
      <c r="M12" s="36"/>
    </row>
    <row r="13" spans="1:13" x14ac:dyDescent="0.15">
      <c r="A13" s="63"/>
      <c r="B13" s="12">
        <v>22</v>
      </c>
      <c r="C13" s="60" t="s">
        <v>15</v>
      </c>
      <c r="D13" s="60"/>
      <c r="E13" s="15">
        <f>VLOOKUP(C13,RA!B16:D48,3,0)</f>
        <v>1166341.6464</v>
      </c>
      <c r="F13" s="25">
        <f>VLOOKUP(C13,RA!B17:I52,8,0)</f>
        <v>13388.3997</v>
      </c>
      <c r="G13" s="16">
        <f t="shared" si="0"/>
        <v>1152953.2467</v>
      </c>
      <c r="H13" s="27">
        <f>RA!J17</f>
        <v>1.1478969083650801</v>
      </c>
      <c r="I13" s="20">
        <f>VLOOKUP(B13,RMS!B:D,3,FALSE)</f>
        <v>1166341.7033418801</v>
      </c>
      <c r="J13" s="21">
        <f>VLOOKUP(B13,RMS!B:E,4,FALSE)</f>
        <v>1152953.2485700899</v>
      </c>
      <c r="K13" s="22">
        <f t="shared" si="1"/>
        <v>-5.6941880146041512E-2</v>
      </c>
      <c r="L13" s="22">
        <f t="shared" si="2"/>
        <v>-1.8700899090617895E-3</v>
      </c>
      <c r="M13" s="36"/>
    </row>
    <row r="14" spans="1:13" x14ac:dyDescent="0.15">
      <c r="A14" s="63"/>
      <c r="B14" s="12">
        <v>23</v>
      </c>
      <c r="C14" s="60" t="s">
        <v>16</v>
      </c>
      <c r="D14" s="60"/>
      <c r="E14" s="15">
        <f>VLOOKUP(C14,RA!B18:D49,3,0)</f>
        <v>2001754.1643000001</v>
      </c>
      <c r="F14" s="25">
        <f>VLOOKUP(C14,RA!B18:I53,8,0)</f>
        <v>340318.87089999998</v>
      </c>
      <c r="G14" s="16">
        <f t="shared" si="0"/>
        <v>1661435.2934000001</v>
      </c>
      <c r="H14" s="27">
        <f>RA!J18</f>
        <v>17.001032243088002</v>
      </c>
      <c r="I14" s="20">
        <f>VLOOKUP(B14,RMS!B:D,3,FALSE)</f>
        <v>2001754.4654820501</v>
      </c>
      <c r="J14" s="21">
        <f>VLOOKUP(B14,RMS!B:E,4,FALSE)</f>
        <v>1661435.2824282099</v>
      </c>
      <c r="K14" s="22">
        <f t="shared" si="1"/>
        <v>-0.30118205002509058</v>
      </c>
      <c r="L14" s="22">
        <f t="shared" si="2"/>
        <v>1.0971790179610252E-2</v>
      </c>
      <c r="M14" s="36"/>
    </row>
    <row r="15" spans="1:13" x14ac:dyDescent="0.15">
      <c r="A15" s="63"/>
      <c r="B15" s="12">
        <v>24</v>
      </c>
      <c r="C15" s="60" t="s">
        <v>17</v>
      </c>
      <c r="D15" s="60"/>
      <c r="E15" s="15">
        <f>VLOOKUP(C15,RA!B18:D50,3,0)</f>
        <v>1030783.1244</v>
      </c>
      <c r="F15" s="25">
        <f>VLOOKUP(C15,RA!B19:I54,8,0)</f>
        <v>-7059.2745000000004</v>
      </c>
      <c r="G15" s="16">
        <f t="shared" si="0"/>
        <v>1037842.3989</v>
      </c>
      <c r="H15" s="27">
        <f>RA!J19</f>
        <v>-0.68484575784155099</v>
      </c>
      <c r="I15" s="20">
        <f>VLOOKUP(B15,RMS!B:D,3,FALSE)</f>
        <v>1030783.15589145</v>
      </c>
      <c r="J15" s="21">
        <f>VLOOKUP(B15,RMS!B:E,4,FALSE)</f>
        <v>1037842.39947778</v>
      </c>
      <c r="K15" s="22">
        <f t="shared" si="1"/>
        <v>-3.1491450034081936E-2</v>
      </c>
      <c r="L15" s="22">
        <f t="shared" si="2"/>
        <v>-5.7777995243668556E-4</v>
      </c>
      <c r="M15" s="36"/>
    </row>
    <row r="16" spans="1:13" x14ac:dyDescent="0.15">
      <c r="A16" s="63"/>
      <c r="B16" s="12">
        <v>25</v>
      </c>
      <c r="C16" s="60" t="s">
        <v>18</v>
      </c>
      <c r="D16" s="60"/>
      <c r="E16" s="15">
        <f>VLOOKUP(C16,RA!B20:D51,3,0)</f>
        <v>1210845.9369000001</v>
      </c>
      <c r="F16" s="25">
        <f>VLOOKUP(C16,RA!B20:I55,8,0)</f>
        <v>90996.326000000001</v>
      </c>
      <c r="G16" s="16">
        <f t="shared" si="0"/>
        <v>1119849.6109000002</v>
      </c>
      <c r="H16" s="27">
        <f>RA!J20</f>
        <v>7.5151035509082398</v>
      </c>
      <c r="I16" s="20">
        <f>VLOOKUP(B16,RMS!B:D,3,FALSE)</f>
        <v>1210845.838</v>
      </c>
      <c r="J16" s="21">
        <f>VLOOKUP(B16,RMS!B:E,4,FALSE)</f>
        <v>1119849.6109</v>
      </c>
      <c r="K16" s="22">
        <f t="shared" si="1"/>
        <v>9.8900000099092722E-2</v>
      </c>
      <c r="L16" s="22">
        <f t="shared" si="2"/>
        <v>0</v>
      </c>
      <c r="M16" s="36"/>
    </row>
    <row r="17" spans="1:13" x14ac:dyDescent="0.15">
      <c r="A17" s="63"/>
      <c r="B17" s="12">
        <v>26</v>
      </c>
      <c r="C17" s="60" t="s">
        <v>19</v>
      </c>
      <c r="D17" s="60"/>
      <c r="E17" s="15">
        <f>VLOOKUP(C17,RA!B20:D52,3,0)</f>
        <v>415863.23839999997</v>
      </c>
      <c r="F17" s="25">
        <f>VLOOKUP(C17,RA!B21:I56,8,0)</f>
        <v>46189.609900000003</v>
      </c>
      <c r="G17" s="16">
        <f t="shared" si="0"/>
        <v>369673.62849999999</v>
      </c>
      <c r="H17" s="27">
        <f>RA!J21</f>
        <v>11.106923054249901</v>
      </c>
      <c r="I17" s="20">
        <f>VLOOKUP(B17,RMS!B:D,3,FALSE)</f>
        <v>415862.97959150601</v>
      </c>
      <c r="J17" s="21">
        <f>VLOOKUP(B17,RMS!B:E,4,FALSE)</f>
        <v>369673.62861862901</v>
      </c>
      <c r="K17" s="22">
        <f t="shared" si="1"/>
        <v>0.25880849396344274</v>
      </c>
      <c r="L17" s="22">
        <f t="shared" si="2"/>
        <v>-1.1862901737913489E-4</v>
      </c>
      <c r="M17" s="36"/>
    </row>
    <row r="18" spans="1:13" x14ac:dyDescent="0.15">
      <c r="A18" s="63"/>
      <c r="B18" s="12">
        <v>27</v>
      </c>
      <c r="C18" s="60" t="s">
        <v>20</v>
      </c>
      <c r="D18" s="60"/>
      <c r="E18" s="15">
        <f>VLOOKUP(C18,RA!B22:D53,3,0)</f>
        <v>1599618.3130000001</v>
      </c>
      <c r="F18" s="25">
        <f>VLOOKUP(C18,RA!B22:I57,8,0)</f>
        <v>184581.3934</v>
      </c>
      <c r="G18" s="16">
        <f t="shared" si="0"/>
        <v>1415036.9196000001</v>
      </c>
      <c r="H18" s="27">
        <f>RA!J22</f>
        <v>11.539089787852401</v>
      </c>
      <c r="I18" s="20">
        <f>VLOOKUP(B18,RMS!B:D,3,FALSE)</f>
        <v>1599619.0186999999</v>
      </c>
      <c r="J18" s="21">
        <f>VLOOKUP(B18,RMS!B:E,4,FALSE)</f>
        <v>1415036.9162999999</v>
      </c>
      <c r="K18" s="22">
        <f t="shared" si="1"/>
        <v>-0.70569999981671572</v>
      </c>
      <c r="L18" s="22">
        <f t="shared" si="2"/>
        <v>3.3000002149492502E-3</v>
      </c>
      <c r="M18" s="36"/>
    </row>
    <row r="19" spans="1:13" x14ac:dyDescent="0.15">
      <c r="A19" s="63"/>
      <c r="B19" s="12">
        <v>29</v>
      </c>
      <c r="C19" s="60" t="s">
        <v>21</v>
      </c>
      <c r="D19" s="60"/>
      <c r="E19" s="15">
        <f>VLOOKUP(C19,RA!B22:D54,3,0)</f>
        <v>4407181.4888000004</v>
      </c>
      <c r="F19" s="25">
        <f>VLOOKUP(C19,RA!B23:I58,8,0)</f>
        <v>473215.84779999999</v>
      </c>
      <c r="G19" s="16">
        <f t="shared" si="0"/>
        <v>3933965.6410000003</v>
      </c>
      <c r="H19" s="27">
        <f>RA!J23</f>
        <v>10.7373805458792</v>
      </c>
      <c r="I19" s="20">
        <f>VLOOKUP(B19,RMS!B:D,3,FALSE)</f>
        <v>4407183.9821683802</v>
      </c>
      <c r="J19" s="21">
        <f>VLOOKUP(B19,RMS!B:E,4,FALSE)</f>
        <v>3933965.7192085502</v>
      </c>
      <c r="K19" s="22">
        <f t="shared" si="1"/>
        <v>-2.4933683797717094</v>
      </c>
      <c r="L19" s="22">
        <f t="shared" si="2"/>
        <v>-7.8208549879491329E-2</v>
      </c>
      <c r="M19" s="36"/>
    </row>
    <row r="20" spans="1:13" x14ac:dyDescent="0.15">
      <c r="A20" s="63"/>
      <c r="B20" s="12">
        <v>31</v>
      </c>
      <c r="C20" s="60" t="s">
        <v>22</v>
      </c>
      <c r="D20" s="60"/>
      <c r="E20" s="15">
        <f>VLOOKUP(C20,RA!B24:D55,3,0)</f>
        <v>314934.95659999998</v>
      </c>
      <c r="F20" s="25">
        <f>VLOOKUP(C20,RA!B24:I59,8,0)</f>
        <v>59171.441299999999</v>
      </c>
      <c r="G20" s="16">
        <f t="shared" si="0"/>
        <v>255763.51529999997</v>
      </c>
      <c r="H20" s="27">
        <f>RA!J24</f>
        <v>18.7884641129736</v>
      </c>
      <c r="I20" s="20">
        <f>VLOOKUP(B20,RMS!B:D,3,FALSE)</f>
        <v>314934.95605341502</v>
      </c>
      <c r="J20" s="21">
        <f>VLOOKUP(B20,RMS!B:E,4,FALSE)</f>
        <v>255763.49275634499</v>
      </c>
      <c r="K20" s="22">
        <f t="shared" si="1"/>
        <v>5.4658495355397463E-4</v>
      </c>
      <c r="L20" s="22">
        <f t="shared" si="2"/>
        <v>2.2543654980836436E-2</v>
      </c>
      <c r="M20" s="36"/>
    </row>
    <row r="21" spans="1:13" x14ac:dyDescent="0.15">
      <c r="A21" s="63"/>
      <c r="B21" s="12">
        <v>32</v>
      </c>
      <c r="C21" s="60" t="s">
        <v>23</v>
      </c>
      <c r="D21" s="60"/>
      <c r="E21" s="15">
        <f>VLOOKUP(C21,RA!B24:D56,3,0)</f>
        <v>311302.93660000002</v>
      </c>
      <c r="F21" s="25">
        <f>VLOOKUP(C21,RA!B25:I60,8,0)</f>
        <v>25732.499199999998</v>
      </c>
      <c r="G21" s="16">
        <f t="shared" si="0"/>
        <v>285570.4374</v>
      </c>
      <c r="H21" s="27">
        <f>RA!J25</f>
        <v>8.2660637516131903</v>
      </c>
      <c r="I21" s="20">
        <f>VLOOKUP(B21,RMS!B:D,3,FALSE)</f>
        <v>311302.94250720798</v>
      </c>
      <c r="J21" s="21">
        <f>VLOOKUP(B21,RMS!B:E,4,FALSE)</f>
        <v>285570.43867671298</v>
      </c>
      <c r="K21" s="22">
        <f t="shared" si="1"/>
        <v>-5.9072079602628946E-3</v>
      </c>
      <c r="L21" s="22">
        <f t="shared" si="2"/>
        <v>-1.2767129810526967E-3</v>
      </c>
      <c r="M21" s="36"/>
    </row>
    <row r="22" spans="1:13" x14ac:dyDescent="0.15">
      <c r="A22" s="63"/>
      <c r="B22" s="12">
        <v>33</v>
      </c>
      <c r="C22" s="60" t="s">
        <v>24</v>
      </c>
      <c r="D22" s="60"/>
      <c r="E22" s="15">
        <f>VLOOKUP(C22,RA!B26:D57,3,0)</f>
        <v>658018.43720000004</v>
      </c>
      <c r="F22" s="25">
        <f>VLOOKUP(C22,RA!B26:I61,8,0)</f>
        <v>120520.5738</v>
      </c>
      <c r="G22" s="16">
        <f t="shared" si="0"/>
        <v>537497.86340000003</v>
      </c>
      <c r="H22" s="27">
        <f>RA!J26</f>
        <v>18.315683419576999</v>
      </c>
      <c r="I22" s="20">
        <f>VLOOKUP(B22,RMS!B:D,3,FALSE)</f>
        <v>658018.44037659804</v>
      </c>
      <c r="J22" s="21">
        <f>VLOOKUP(B22,RMS!B:E,4,FALSE)</f>
        <v>537497.86927564896</v>
      </c>
      <c r="K22" s="22">
        <f t="shared" si="1"/>
        <v>-3.1765979947522283E-3</v>
      </c>
      <c r="L22" s="22">
        <f t="shared" si="2"/>
        <v>-5.8756489306688309E-3</v>
      </c>
      <c r="M22" s="36"/>
    </row>
    <row r="23" spans="1:13" x14ac:dyDescent="0.15">
      <c r="A23" s="63"/>
      <c r="B23" s="12">
        <v>34</v>
      </c>
      <c r="C23" s="60" t="s">
        <v>25</v>
      </c>
      <c r="D23" s="60"/>
      <c r="E23" s="15">
        <f>VLOOKUP(C23,RA!B26:D58,3,0)</f>
        <v>362025.01390000002</v>
      </c>
      <c r="F23" s="25">
        <f>VLOOKUP(C23,RA!B27:I62,8,0)</f>
        <v>119872.6223</v>
      </c>
      <c r="G23" s="16">
        <f t="shared" si="0"/>
        <v>242152.39160000003</v>
      </c>
      <c r="H23" s="27">
        <f>RA!J27</f>
        <v>33.111696070015697</v>
      </c>
      <c r="I23" s="20">
        <f>VLOOKUP(B23,RMS!B:D,3,FALSE)</f>
        <v>362024.932687452</v>
      </c>
      <c r="J23" s="21">
        <f>VLOOKUP(B23,RMS!B:E,4,FALSE)</f>
        <v>242152.407161526</v>
      </c>
      <c r="K23" s="22">
        <f t="shared" si="1"/>
        <v>8.1212548015173525E-2</v>
      </c>
      <c r="L23" s="22">
        <f t="shared" si="2"/>
        <v>-1.5561525971861556E-2</v>
      </c>
      <c r="M23" s="36"/>
    </row>
    <row r="24" spans="1:13" x14ac:dyDescent="0.15">
      <c r="A24" s="63"/>
      <c r="B24" s="12">
        <v>35</v>
      </c>
      <c r="C24" s="60" t="s">
        <v>26</v>
      </c>
      <c r="D24" s="60"/>
      <c r="E24" s="15">
        <f>VLOOKUP(C24,RA!B28:D59,3,0)</f>
        <v>1164409.5312999999</v>
      </c>
      <c r="F24" s="25">
        <f>VLOOKUP(C24,RA!B28:I63,8,0)</f>
        <v>35048.0288</v>
      </c>
      <c r="G24" s="16">
        <f t="shared" si="0"/>
        <v>1129361.5024999999</v>
      </c>
      <c r="H24" s="27">
        <f>RA!J28</f>
        <v>3.0099400475424498</v>
      </c>
      <c r="I24" s="20">
        <f>VLOOKUP(B24,RMS!B:D,3,FALSE)</f>
        <v>1164409.53148761</v>
      </c>
      <c r="J24" s="21">
        <f>VLOOKUP(B24,RMS!B:E,4,FALSE)</f>
        <v>1129361.4670362801</v>
      </c>
      <c r="K24" s="22">
        <f t="shared" si="1"/>
        <v>-1.8761004321277142E-4</v>
      </c>
      <c r="L24" s="22">
        <f t="shared" si="2"/>
        <v>3.5463719861581922E-2</v>
      </c>
      <c r="M24" s="36"/>
    </row>
    <row r="25" spans="1:13" x14ac:dyDescent="0.15">
      <c r="A25" s="63"/>
      <c r="B25" s="12">
        <v>36</v>
      </c>
      <c r="C25" s="60" t="s">
        <v>27</v>
      </c>
      <c r="D25" s="60"/>
      <c r="E25" s="15">
        <f>VLOOKUP(C25,RA!B28:D60,3,0)</f>
        <v>782271.00690000004</v>
      </c>
      <c r="F25" s="25">
        <f>VLOOKUP(C25,RA!B29:I64,8,0)</f>
        <v>101312.204</v>
      </c>
      <c r="G25" s="16">
        <f t="shared" si="0"/>
        <v>680958.80290000001</v>
      </c>
      <c r="H25" s="27">
        <f>RA!J29</f>
        <v>12.951036546973899</v>
      </c>
      <c r="I25" s="20">
        <f>VLOOKUP(B25,RMS!B:D,3,FALSE)</f>
        <v>782271.00432389404</v>
      </c>
      <c r="J25" s="21">
        <f>VLOOKUP(B25,RMS!B:E,4,FALSE)</f>
        <v>680958.757767451</v>
      </c>
      <c r="K25" s="22">
        <f t="shared" si="1"/>
        <v>2.5761059951037169E-3</v>
      </c>
      <c r="L25" s="22">
        <f t="shared" si="2"/>
        <v>4.513254901394248E-2</v>
      </c>
      <c r="M25" s="36"/>
    </row>
    <row r="26" spans="1:13" x14ac:dyDescent="0.15">
      <c r="A26" s="63"/>
      <c r="B26" s="12">
        <v>37</v>
      </c>
      <c r="C26" s="60" t="s">
        <v>28</v>
      </c>
      <c r="D26" s="60"/>
      <c r="E26" s="15">
        <f>VLOOKUP(C26,RA!B30:D61,3,0)</f>
        <v>1345330.7083999999</v>
      </c>
      <c r="F26" s="25">
        <f>VLOOKUP(C26,RA!B30:I65,8,0)</f>
        <v>162208.3069</v>
      </c>
      <c r="G26" s="16">
        <f t="shared" si="0"/>
        <v>1183122.4014999999</v>
      </c>
      <c r="H26" s="27">
        <f>RA!J30</f>
        <v>12.057132561324901</v>
      </c>
      <c r="I26" s="20">
        <f>VLOOKUP(B26,RMS!B:D,3,FALSE)</f>
        <v>1345330.6715831901</v>
      </c>
      <c r="J26" s="21">
        <f>VLOOKUP(B26,RMS!B:E,4,FALSE)</f>
        <v>1183122.4176337901</v>
      </c>
      <c r="K26" s="22">
        <f t="shared" si="1"/>
        <v>3.6816809792071581E-2</v>
      </c>
      <c r="L26" s="22">
        <f t="shared" si="2"/>
        <v>-1.6133790137246251E-2</v>
      </c>
      <c r="M26" s="36"/>
    </row>
    <row r="27" spans="1:13" x14ac:dyDescent="0.15">
      <c r="A27" s="63"/>
      <c r="B27" s="12">
        <v>38</v>
      </c>
      <c r="C27" s="60" t="s">
        <v>29</v>
      </c>
      <c r="D27" s="60"/>
      <c r="E27" s="15">
        <f>VLOOKUP(C27,RA!B30:D62,3,0)</f>
        <v>1134473.9961000001</v>
      </c>
      <c r="F27" s="25">
        <f>VLOOKUP(C27,RA!B31:I66,8,0)</f>
        <v>34013.998500000002</v>
      </c>
      <c r="G27" s="16">
        <f t="shared" si="0"/>
        <v>1100459.9976000001</v>
      </c>
      <c r="H27" s="27">
        <f>RA!J31</f>
        <v>2.9982175542965699</v>
      </c>
      <c r="I27" s="20">
        <f>VLOOKUP(B27,RMS!B:D,3,FALSE)</f>
        <v>1134473.90507611</v>
      </c>
      <c r="J27" s="21">
        <f>VLOOKUP(B27,RMS!B:E,4,FALSE)</f>
        <v>1100459.9981885001</v>
      </c>
      <c r="K27" s="22">
        <f t="shared" si="1"/>
        <v>9.1023890068754554E-2</v>
      </c>
      <c r="L27" s="22">
        <f t="shared" si="2"/>
        <v>-5.8849994093179703E-4</v>
      </c>
      <c r="M27" s="36"/>
    </row>
    <row r="28" spans="1:13" x14ac:dyDescent="0.15">
      <c r="A28" s="63"/>
      <c r="B28" s="12">
        <v>39</v>
      </c>
      <c r="C28" s="60" t="s">
        <v>30</v>
      </c>
      <c r="D28" s="60"/>
      <c r="E28" s="15">
        <f>VLOOKUP(C28,RA!B32:D63,3,0)</f>
        <v>139295.7887</v>
      </c>
      <c r="F28" s="25">
        <f>VLOOKUP(C28,RA!B32:I67,8,0)</f>
        <v>37646.716699999997</v>
      </c>
      <c r="G28" s="16">
        <f t="shared" si="0"/>
        <v>101649.07200000001</v>
      </c>
      <c r="H28" s="27">
        <f>RA!J32</f>
        <v>27.0264571896566</v>
      </c>
      <c r="I28" s="20">
        <f>VLOOKUP(B28,RMS!B:D,3,FALSE)</f>
        <v>139295.72474340801</v>
      </c>
      <c r="J28" s="21">
        <f>VLOOKUP(B28,RMS!B:E,4,FALSE)</f>
        <v>101649.05595602001</v>
      </c>
      <c r="K28" s="22">
        <f t="shared" si="1"/>
        <v>6.3956591999158263E-2</v>
      </c>
      <c r="L28" s="22">
        <f t="shared" si="2"/>
        <v>1.6043980009271763E-2</v>
      </c>
      <c r="M28" s="36"/>
    </row>
    <row r="29" spans="1:13" x14ac:dyDescent="0.15">
      <c r="A29" s="63"/>
      <c r="B29" s="12">
        <v>40</v>
      </c>
      <c r="C29" s="60" t="s">
        <v>31</v>
      </c>
      <c r="D29" s="60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63"/>
      <c r="B30" s="12">
        <v>41</v>
      </c>
      <c r="C30" s="60" t="s">
        <v>36</v>
      </c>
      <c r="D30" s="60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63"/>
      <c r="B31" s="12">
        <v>42</v>
      </c>
      <c r="C31" s="60" t="s">
        <v>32</v>
      </c>
      <c r="D31" s="60"/>
      <c r="E31" s="15">
        <f>VLOOKUP(C31,RA!B34:D66,3,0)</f>
        <v>184877.10630000001</v>
      </c>
      <c r="F31" s="25">
        <f>VLOOKUP(C31,RA!B35:I70,8,0)</f>
        <v>21150.116399999999</v>
      </c>
      <c r="G31" s="16">
        <f t="shared" si="0"/>
        <v>163726.98990000002</v>
      </c>
      <c r="H31" s="27">
        <f>RA!J35</f>
        <v>11.440094895081099</v>
      </c>
      <c r="I31" s="20">
        <f>VLOOKUP(B31,RMS!B:D,3,FALSE)</f>
        <v>184877.1054</v>
      </c>
      <c r="J31" s="21">
        <f>VLOOKUP(B31,RMS!B:E,4,FALSE)</f>
        <v>163726.99299999999</v>
      </c>
      <c r="K31" s="22">
        <f t="shared" si="1"/>
        <v>9.0000001364387572E-4</v>
      </c>
      <c r="L31" s="22">
        <f t="shared" si="2"/>
        <v>-3.0999999726191163E-3</v>
      </c>
      <c r="M31" s="36"/>
    </row>
    <row r="32" spans="1:13" x14ac:dyDescent="0.15">
      <c r="A32" s="63"/>
      <c r="B32" s="12">
        <v>71</v>
      </c>
      <c r="C32" s="60" t="s">
        <v>37</v>
      </c>
      <c r="D32" s="60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63"/>
      <c r="B33" s="12">
        <v>72</v>
      </c>
      <c r="C33" s="60" t="s">
        <v>38</v>
      </c>
      <c r="D33" s="60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63"/>
      <c r="B34" s="12">
        <v>73</v>
      </c>
      <c r="C34" s="60" t="s">
        <v>39</v>
      </c>
      <c r="D34" s="60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63"/>
      <c r="B35" s="12">
        <v>75</v>
      </c>
      <c r="C35" s="60" t="s">
        <v>33</v>
      </c>
      <c r="D35" s="60"/>
      <c r="E35" s="15">
        <f>VLOOKUP(C35,RA!B8:D70,3,0)</f>
        <v>389600.01089999999</v>
      </c>
      <c r="F35" s="25">
        <f>VLOOKUP(C35,RA!B8:I74,8,0)</f>
        <v>23262.9339</v>
      </c>
      <c r="G35" s="16">
        <f t="shared" si="0"/>
        <v>366337.07699999999</v>
      </c>
      <c r="H35" s="27">
        <f>RA!J39</f>
        <v>5.9709787600521897</v>
      </c>
      <c r="I35" s="20">
        <f>VLOOKUP(B35,RMS!B:D,3,FALSE)</f>
        <v>389600.00854700903</v>
      </c>
      <c r="J35" s="21">
        <f>VLOOKUP(B35,RMS!B:E,4,FALSE)</f>
        <v>366337.07658119698</v>
      </c>
      <c r="K35" s="22">
        <f t="shared" si="1"/>
        <v>2.3529909667558968E-3</v>
      </c>
      <c r="L35" s="22">
        <f t="shared" si="2"/>
        <v>4.1880301432684064E-4</v>
      </c>
      <c r="M35" s="36"/>
    </row>
    <row r="36" spans="1:13" x14ac:dyDescent="0.15">
      <c r="A36" s="63"/>
      <c r="B36" s="12">
        <v>76</v>
      </c>
      <c r="C36" s="60" t="s">
        <v>34</v>
      </c>
      <c r="D36" s="60"/>
      <c r="E36" s="15">
        <f>VLOOKUP(C36,RA!B8:D71,3,0)</f>
        <v>568705.36899999995</v>
      </c>
      <c r="F36" s="25">
        <f>VLOOKUP(C36,RA!B8:I75,8,0)</f>
        <v>35344.540800000002</v>
      </c>
      <c r="G36" s="16">
        <f t="shared" si="0"/>
        <v>533360.82819999999</v>
      </c>
      <c r="H36" s="27">
        <f>RA!J40</f>
        <v>6.2149124532003501</v>
      </c>
      <c r="I36" s="20">
        <f>VLOOKUP(B36,RMS!B:D,3,FALSE)</f>
        <v>568705.35890598304</v>
      </c>
      <c r="J36" s="21">
        <f>VLOOKUP(B36,RMS!B:E,4,FALSE)</f>
        <v>533360.82964786305</v>
      </c>
      <c r="K36" s="22">
        <f t="shared" si="1"/>
        <v>1.0094016906805336E-2</v>
      </c>
      <c r="L36" s="22">
        <f t="shared" si="2"/>
        <v>-1.4478630619123578E-3</v>
      </c>
      <c r="M36" s="36"/>
    </row>
    <row r="37" spans="1:13" x14ac:dyDescent="0.15">
      <c r="A37" s="63"/>
      <c r="B37" s="12">
        <v>77</v>
      </c>
      <c r="C37" s="60" t="s">
        <v>40</v>
      </c>
      <c r="D37" s="60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63"/>
      <c r="B38" s="12">
        <v>78</v>
      </c>
      <c r="C38" s="60" t="s">
        <v>41</v>
      </c>
      <c r="D38" s="60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63"/>
      <c r="B39" s="12">
        <v>9101</v>
      </c>
      <c r="C39" s="60" t="s">
        <v>72</v>
      </c>
      <c r="D39" s="60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63"/>
      <c r="B40" s="12">
        <v>99</v>
      </c>
      <c r="C40" s="60" t="s">
        <v>35</v>
      </c>
      <c r="D40" s="60"/>
      <c r="E40" s="15">
        <f>VLOOKUP(C40,RA!B8:D74,3,0)</f>
        <v>71091.877099999998</v>
      </c>
      <c r="F40" s="25">
        <f>VLOOKUP(C40,RA!B8:I78,8,0)</f>
        <v>11704.444799999999</v>
      </c>
      <c r="G40" s="16">
        <f t="shared" si="0"/>
        <v>59387.4323</v>
      </c>
      <c r="H40" s="27">
        <f>RA!J43</f>
        <v>0</v>
      </c>
      <c r="I40" s="20">
        <f>VLOOKUP(B40,RMS!B:D,3,FALSE)</f>
        <v>71091.877165116093</v>
      </c>
      <c r="J40" s="21">
        <f>VLOOKUP(B40,RMS!B:E,4,FALSE)</f>
        <v>59387.432266848198</v>
      </c>
      <c r="K40" s="22">
        <f t="shared" si="1"/>
        <v>-6.51160953566432E-5</v>
      </c>
      <c r="L40" s="22">
        <f t="shared" si="2"/>
        <v>3.3151802199427038E-5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19" workbookViewId="0">
      <selection activeCell="D10" sqref="D10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47</v>
      </c>
      <c r="W1" s="68"/>
    </row>
    <row r="2" spans="1:23" ht="12.75" x14ac:dyDescent="0.2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 x14ac:dyDescent="0.2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48</v>
      </c>
      <c r="W3" s="68"/>
    </row>
    <row r="4" spans="1:23" ht="15" thickTop="1" thickBot="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38"/>
      <c r="W4" s="68"/>
    </row>
    <row r="5" spans="1:23" ht="15" thickTop="1" thickBot="1" x14ac:dyDescent="0.25">
      <c r="A5" s="41"/>
      <c r="B5" s="42"/>
      <c r="C5" s="43"/>
      <c r="D5" s="44" t="s">
        <v>0</v>
      </c>
      <c r="E5" s="44" t="s">
        <v>60</v>
      </c>
      <c r="F5" s="44" t="s">
        <v>61</v>
      </c>
      <c r="G5" s="44" t="s">
        <v>49</v>
      </c>
      <c r="H5" s="44" t="s">
        <v>50</v>
      </c>
      <c r="I5" s="44" t="s">
        <v>1</v>
      </c>
      <c r="J5" s="44" t="s">
        <v>2</v>
      </c>
      <c r="K5" s="44" t="s">
        <v>51</v>
      </c>
      <c r="L5" s="44" t="s">
        <v>52</v>
      </c>
      <c r="M5" s="44" t="s">
        <v>53</v>
      </c>
      <c r="N5" s="44" t="s">
        <v>54</v>
      </c>
      <c r="O5" s="44" t="s">
        <v>55</v>
      </c>
      <c r="P5" s="44" t="s">
        <v>62</v>
      </c>
      <c r="Q5" s="44" t="s">
        <v>63</v>
      </c>
      <c r="R5" s="44" t="s">
        <v>56</v>
      </c>
      <c r="S5" s="44" t="s">
        <v>57</v>
      </c>
      <c r="T5" s="44" t="s">
        <v>58</v>
      </c>
      <c r="U5" s="45" t="s">
        <v>59</v>
      </c>
      <c r="V5" s="38"/>
      <c r="W5" s="38"/>
    </row>
    <row r="6" spans="1:23" ht="14.25" thickBot="1" x14ac:dyDescent="0.2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  <c r="V6" s="38"/>
      <c r="W6" s="38"/>
    </row>
    <row r="7" spans="1:23" ht="14.25" thickBot="1" x14ac:dyDescent="0.2">
      <c r="A7" s="71" t="s">
        <v>5</v>
      </c>
      <c r="B7" s="72"/>
      <c r="C7" s="73"/>
      <c r="D7" s="48">
        <v>23999767.672699999</v>
      </c>
      <c r="E7" s="48">
        <v>23187048</v>
      </c>
      <c r="F7" s="49">
        <v>103.505058827238</v>
      </c>
      <c r="G7" s="48">
        <v>24334333.969700001</v>
      </c>
      <c r="H7" s="49">
        <v>-1.37487345006682</v>
      </c>
      <c r="I7" s="48">
        <v>2415940.0224000001</v>
      </c>
      <c r="J7" s="49">
        <v>10.0665142069194</v>
      </c>
      <c r="K7" s="48">
        <v>2444475.1321</v>
      </c>
      <c r="L7" s="49">
        <v>10.045375127767</v>
      </c>
      <c r="M7" s="49">
        <v>-1.1673307421002E-2</v>
      </c>
      <c r="N7" s="48">
        <v>554805019.04709995</v>
      </c>
      <c r="O7" s="48">
        <v>4770324183.6231003</v>
      </c>
      <c r="P7" s="48">
        <v>1286897</v>
      </c>
      <c r="Q7" s="48">
        <v>1216586</v>
      </c>
      <c r="R7" s="49">
        <v>5.77936948148343</v>
      </c>
      <c r="S7" s="48">
        <v>18.649330655600298</v>
      </c>
      <c r="T7" s="48">
        <v>18.867104376591499</v>
      </c>
      <c r="U7" s="50">
        <v>-1.16772942156983</v>
      </c>
      <c r="V7" s="38"/>
      <c r="W7" s="38"/>
    </row>
    <row r="8" spans="1:23" ht="14.25" thickBot="1" x14ac:dyDescent="0.2">
      <c r="A8" s="74">
        <v>41882</v>
      </c>
      <c r="B8" s="64" t="s">
        <v>6</v>
      </c>
      <c r="C8" s="65"/>
      <c r="D8" s="51">
        <v>1236413.5751</v>
      </c>
      <c r="E8" s="51">
        <v>614805</v>
      </c>
      <c r="F8" s="52">
        <v>201.10662325452799</v>
      </c>
      <c r="G8" s="51">
        <v>985922.65509999997</v>
      </c>
      <c r="H8" s="52">
        <v>25.406751605134101</v>
      </c>
      <c r="I8" s="51">
        <v>227221.59959999999</v>
      </c>
      <c r="J8" s="52">
        <v>18.377475318614401</v>
      </c>
      <c r="K8" s="51">
        <v>177539.7948</v>
      </c>
      <c r="L8" s="52">
        <v>18.007476943715499</v>
      </c>
      <c r="M8" s="52">
        <v>0.27983475398271701</v>
      </c>
      <c r="N8" s="51">
        <v>20529354.313900001</v>
      </c>
      <c r="O8" s="51">
        <v>181104471.8576</v>
      </c>
      <c r="P8" s="51">
        <v>48905</v>
      </c>
      <c r="Q8" s="51">
        <v>42796</v>
      </c>
      <c r="R8" s="52">
        <v>14.274698569959799</v>
      </c>
      <c r="S8" s="51">
        <v>25.2819461220734</v>
      </c>
      <c r="T8" s="51">
        <v>25.001818973735901</v>
      </c>
      <c r="U8" s="53">
        <v>1.1080125991288501</v>
      </c>
      <c r="V8" s="38"/>
      <c r="W8" s="38"/>
    </row>
    <row r="9" spans="1:23" ht="12" customHeight="1" thickBot="1" x14ac:dyDescent="0.2">
      <c r="A9" s="75"/>
      <c r="B9" s="64" t="s">
        <v>7</v>
      </c>
      <c r="C9" s="65"/>
      <c r="D9" s="51">
        <v>377179.32380000001</v>
      </c>
      <c r="E9" s="51">
        <v>158453</v>
      </c>
      <c r="F9" s="52">
        <v>238.03861321653699</v>
      </c>
      <c r="G9" s="51">
        <v>343586.90419999999</v>
      </c>
      <c r="H9" s="52">
        <v>9.77697903772434</v>
      </c>
      <c r="I9" s="51">
        <v>65798.166100000002</v>
      </c>
      <c r="J9" s="52">
        <v>17.444796665177101</v>
      </c>
      <c r="K9" s="51">
        <v>58750.611499999999</v>
      </c>
      <c r="L9" s="52">
        <v>17.099199876896801</v>
      </c>
      <c r="M9" s="52">
        <v>0.119957127595174</v>
      </c>
      <c r="N9" s="51">
        <v>4932808.7493000003</v>
      </c>
      <c r="O9" s="51">
        <v>32067640.213199999</v>
      </c>
      <c r="P9" s="51">
        <v>18174</v>
      </c>
      <c r="Q9" s="51">
        <v>15738</v>
      </c>
      <c r="R9" s="52">
        <v>15.478459778879101</v>
      </c>
      <c r="S9" s="51">
        <v>20.753786937383101</v>
      </c>
      <c r="T9" s="51">
        <v>20.077922785614401</v>
      </c>
      <c r="U9" s="53">
        <v>3.25658229896939</v>
      </c>
      <c r="V9" s="38"/>
      <c r="W9" s="38"/>
    </row>
    <row r="10" spans="1:23" ht="14.25" thickBot="1" x14ac:dyDescent="0.2">
      <c r="A10" s="75"/>
      <c r="B10" s="64" t="s">
        <v>8</v>
      </c>
      <c r="C10" s="65"/>
      <c r="D10" s="51">
        <v>222759.1911</v>
      </c>
      <c r="E10" s="51">
        <v>178435</v>
      </c>
      <c r="F10" s="52">
        <v>124.84052517723499</v>
      </c>
      <c r="G10" s="51">
        <v>211295.00039999999</v>
      </c>
      <c r="H10" s="52">
        <v>5.4256800578798696</v>
      </c>
      <c r="I10" s="51">
        <v>41185.2405</v>
      </c>
      <c r="J10" s="52">
        <v>18.488682912083</v>
      </c>
      <c r="K10" s="51">
        <v>40871.949399999998</v>
      </c>
      <c r="L10" s="52">
        <v>19.343547799344901</v>
      </c>
      <c r="M10" s="52">
        <v>7.6651861386379996E-3</v>
      </c>
      <c r="N10" s="51">
        <v>5231282.9855000004</v>
      </c>
      <c r="O10" s="51">
        <v>46499443.977200001</v>
      </c>
      <c r="P10" s="51">
        <v>123572</v>
      </c>
      <c r="Q10" s="51">
        <v>115513</v>
      </c>
      <c r="R10" s="52">
        <v>6.9767039207708299</v>
      </c>
      <c r="S10" s="51">
        <v>1.80266719888001</v>
      </c>
      <c r="T10" s="51">
        <v>1.8759654636274701</v>
      </c>
      <c r="U10" s="53">
        <v>-4.0661007640792297</v>
      </c>
      <c r="V10" s="38"/>
      <c r="W10" s="38"/>
    </row>
    <row r="11" spans="1:23" ht="14.25" thickBot="1" x14ac:dyDescent="0.2">
      <c r="A11" s="75"/>
      <c r="B11" s="64" t="s">
        <v>9</v>
      </c>
      <c r="C11" s="65"/>
      <c r="D11" s="51">
        <v>85184.084099999993</v>
      </c>
      <c r="E11" s="51">
        <v>47358</v>
      </c>
      <c r="F11" s="52">
        <v>179.87263841378399</v>
      </c>
      <c r="G11" s="51">
        <v>75286.9761</v>
      </c>
      <c r="H11" s="52">
        <v>13.145843428289799</v>
      </c>
      <c r="I11" s="51">
        <v>14530.832399999999</v>
      </c>
      <c r="J11" s="52">
        <v>17.058154176949099</v>
      </c>
      <c r="K11" s="51">
        <v>13996.8068</v>
      </c>
      <c r="L11" s="52">
        <v>18.5912723887445</v>
      </c>
      <c r="M11" s="52">
        <v>3.8153387957030001E-2</v>
      </c>
      <c r="N11" s="51">
        <v>1675677.0774000001</v>
      </c>
      <c r="O11" s="51">
        <v>18772783.763599999</v>
      </c>
      <c r="P11" s="51">
        <v>4118</v>
      </c>
      <c r="Q11" s="51">
        <v>3857</v>
      </c>
      <c r="R11" s="52">
        <v>6.7669172932330897</v>
      </c>
      <c r="S11" s="51">
        <v>20.685790213695999</v>
      </c>
      <c r="T11" s="51">
        <v>20.718214882032701</v>
      </c>
      <c r="U11" s="53">
        <v>-0.15674851190956199</v>
      </c>
      <c r="V11" s="38"/>
      <c r="W11" s="38"/>
    </row>
    <row r="12" spans="1:23" ht="14.25" thickBot="1" x14ac:dyDescent="0.2">
      <c r="A12" s="75"/>
      <c r="B12" s="64" t="s">
        <v>10</v>
      </c>
      <c r="C12" s="65"/>
      <c r="D12" s="51">
        <v>370397.06760000001</v>
      </c>
      <c r="E12" s="51">
        <v>197138</v>
      </c>
      <c r="F12" s="52">
        <v>187.88719962665701</v>
      </c>
      <c r="G12" s="51">
        <v>284992.07709999999</v>
      </c>
      <c r="H12" s="52">
        <v>29.9674964192189</v>
      </c>
      <c r="I12" s="51">
        <v>3101.5016999999998</v>
      </c>
      <c r="J12" s="52">
        <v>0.83734510105500604</v>
      </c>
      <c r="K12" s="51">
        <v>10634.2047</v>
      </c>
      <c r="L12" s="52">
        <v>3.7314036264483899</v>
      </c>
      <c r="M12" s="52">
        <v>-0.70834662417209304</v>
      </c>
      <c r="N12" s="51">
        <v>5702879.193</v>
      </c>
      <c r="O12" s="51">
        <v>56454817.07</v>
      </c>
      <c r="P12" s="51">
        <v>4376</v>
      </c>
      <c r="Q12" s="51">
        <v>4353</v>
      </c>
      <c r="R12" s="52">
        <v>0.52837123822651</v>
      </c>
      <c r="S12" s="51">
        <v>84.642839945155401</v>
      </c>
      <c r="T12" s="51">
        <v>97.733432000918896</v>
      </c>
      <c r="U12" s="53">
        <v>-15.4656815204282</v>
      </c>
      <c r="V12" s="38"/>
      <c r="W12" s="38"/>
    </row>
    <row r="13" spans="1:23" ht="14.25" thickBot="1" x14ac:dyDescent="0.2">
      <c r="A13" s="75"/>
      <c r="B13" s="64" t="s">
        <v>11</v>
      </c>
      <c r="C13" s="65"/>
      <c r="D13" s="51">
        <v>483312.28610000003</v>
      </c>
      <c r="E13" s="51">
        <v>327489</v>
      </c>
      <c r="F13" s="52">
        <v>147.58122749161001</v>
      </c>
      <c r="G13" s="51">
        <v>468607.03879999998</v>
      </c>
      <c r="H13" s="52">
        <v>3.1380764867845001</v>
      </c>
      <c r="I13" s="51">
        <v>52996.805800000002</v>
      </c>
      <c r="J13" s="52">
        <v>10.9653338688424</v>
      </c>
      <c r="K13" s="51">
        <v>105974.0742</v>
      </c>
      <c r="L13" s="52">
        <v>22.614699615135201</v>
      </c>
      <c r="M13" s="52">
        <v>-0.499907819907145</v>
      </c>
      <c r="N13" s="51">
        <v>9482006.8673</v>
      </c>
      <c r="O13" s="51">
        <v>90139142.249599993</v>
      </c>
      <c r="P13" s="51">
        <v>24118</v>
      </c>
      <c r="Q13" s="51">
        <v>22283</v>
      </c>
      <c r="R13" s="52">
        <v>8.2349773369833503</v>
      </c>
      <c r="S13" s="51">
        <v>20.0394844555933</v>
      </c>
      <c r="T13" s="51">
        <v>20.712989067899301</v>
      </c>
      <c r="U13" s="53">
        <v>-3.3608879200381598</v>
      </c>
      <c r="V13" s="38"/>
      <c r="W13" s="38"/>
    </row>
    <row r="14" spans="1:23" ht="14.25" thickBot="1" x14ac:dyDescent="0.2">
      <c r="A14" s="75"/>
      <c r="B14" s="64" t="s">
        <v>12</v>
      </c>
      <c r="C14" s="65"/>
      <c r="D14" s="51">
        <v>171645.98809999999</v>
      </c>
      <c r="E14" s="51">
        <v>157178</v>
      </c>
      <c r="F14" s="52">
        <v>109.20484298057001</v>
      </c>
      <c r="G14" s="51">
        <v>194487.965</v>
      </c>
      <c r="H14" s="52">
        <v>-11.7446737128439</v>
      </c>
      <c r="I14" s="51">
        <v>6991.4645</v>
      </c>
      <c r="J14" s="52">
        <v>4.0731884137756902</v>
      </c>
      <c r="K14" s="51">
        <v>26709.880700000002</v>
      </c>
      <c r="L14" s="52">
        <v>13.733436256582801</v>
      </c>
      <c r="M14" s="52">
        <v>-0.73824426329242299</v>
      </c>
      <c r="N14" s="51">
        <v>4691818.5530000003</v>
      </c>
      <c r="O14" s="51">
        <v>43049603.572999999</v>
      </c>
      <c r="P14" s="51">
        <v>3252</v>
      </c>
      <c r="Q14" s="51">
        <v>2952</v>
      </c>
      <c r="R14" s="52">
        <v>10.162601626016301</v>
      </c>
      <c r="S14" s="51">
        <v>52.781669157441598</v>
      </c>
      <c r="T14" s="51">
        <v>48.818078082655802</v>
      </c>
      <c r="U14" s="53">
        <v>7.5094083572135899</v>
      </c>
      <c r="V14" s="38"/>
      <c r="W14" s="38"/>
    </row>
    <row r="15" spans="1:23" ht="14.25" thickBot="1" x14ac:dyDescent="0.2">
      <c r="A15" s="75"/>
      <c r="B15" s="64" t="s">
        <v>13</v>
      </c>
      <c r="C15" s="65"/>
      <c r="D15" s="51">
        <v>172362.67569999999</v>
      </c>
      <c r="E15" s="51">
        <v>113438</v>
      </c>
      <c r="F15" s="52">
        <v>151.944388740986</v>
      </c>
      <c r="G15" s="51">
        <v>153123.1458</v>
      </c>
      <c r="H15" s="52">
        <v>12.564743102345499</v>
      </c>
      <c r="I15" s="51">
        <v>15274.3822</v>
      </c>
      <c r="J15" s="52">
        <v>8.8617690216095895</v>
      </c>
      <c r="K15" s="51">
        <v>19255.138299999999</v>
      </c>
      <c r="L15" s="52">
        <v>12.574936466593901</v>
      </c>
      <c r="M15" s="52">
        <v>-0.2067373413776</v>
      </c>
      <c r="N15" s="51">
        <v>3701096.1549999998</v>
      </c>
      <c r="O15" s="51">
        <v>33705578.898199998</v>
      </c>
      <c r="P15" s="51">
        <v>5992</v>
      </c>
      <c r="Q15" s="51">
        <v>5795</v>
      </c>
      <c r="R15" s="52">
        <v>3.3994823123382201</v>
      </c>
      <c r="S15" s="51">
        <v>28.765466572096098</v>
      </c>
      <c r="T15" s="51">
        <v>27.950450888697201</v>
      </c>
      <c r="U15" s="53">
        <v>2.83331292873789</v>
      </c>
      <c r="V15" s="38"/>
      <c r="W15" s="38"/>
    </row>
    <row r="16" spans="1:23" ht="14.25" thickBot="1" x14ac:dyDescent="0.2">
      <c r="A16" s="75"/>
      <c r="B16" s="64" t="s">
        <v>14</v>
      </c>
      <c r="C16" s="65"/>
      <c r="D16" s="51">
        <v>1621788.8299</v>
      </c>
      <c r="E16" s="51">
        <v>1061624</v>
      </c>
      <c r="F16" s="52">
        <v>152.76489886249701</v>
      </c>
      <c r="G16" s="51">
        <v>1343420.1564</v>
      </c>
      <c r="H16" s="52">
        <v>20.720894514933601</v>
      </c>
      <c r="I16" s="51">
        <v>60220.428999999996</v>
      </c>
      <c r="J16" s="52">
        <v>3.7132102459796301</v>
      </c>
      <c r="K16" s="51">
        <v>26021.814600000002</v>
      </c>
      <c r="L16" s="52">
        <v>1.93698259446482</v>
      </c>
      <c r="M16" s="52">
        <v>1.3142286549071001</v>
      </c>
      <c r="N16" s="51">
        <v>29902615.183200002</v>
      </c>
      <c r="O16" s="51">
        <v>247980068.23100001</v>
      </c>
      <c r="P16" s="51">
        <v>80681</v>
      </c>
      <c r="Q16" s="51">
        <v>74452</v>
      </c>
      <c r="R16" s="52">
        <v>8.3664642991457594</v>
      </c>
      <c r="S16" s="51">
        <v>20.101248495928399</v>
      </c>
      <c r="T16" s="51">
        <v>17.5777376806533</v>
      </c>
      <c r="U16" s="53">
        <v>12.554000393489201</v>
      </c>
      <c r="V16" s="38"/>
      <c r="W16" s="38"/>
    </row>
    <row r="17" spans="1:23" ht="12" thickBot="1" x14ac:dyDescent="0.2">
      <c r="A17" s="75"/>
      <c r="B17" s="64" t="s">
        <v>15</v>
      </c>
      <c r="C17" s="65"/>
      <c r="D17" s="51">
        <v>1166341.6464</v>
      </c>
      <c r="E17" s="51">
        <v>793810</v>
      </c>
      <c r="F17" s="52">
        <v>146.92957337398099</v>
      </c>
      <c r="G17" s="51">
        <v>799232.16709999996</v>
      </c>
      <c r="H17" s="52">
        <v>45.9327707782396</v>
      </c>
      <c r="I17" s="51">
        <v>13388.3997</v>
      </c>
      <c r="J17" s="52">
        <v>1.1478969083650801</v>
      </c>
      <c r="K17" s="51">
        <v>86557.379199999996</v>
      </c>
      <c r="L17" s="52">
        <v>10.8300670021919</v>
      </c>
      <c r="M17" s="52">
        <v>-0.84532341640029696</v>
      </c>
      <c r="N17" s="51">
        <v>26362130.860399999</v>
      </c>
      <c r="O17" s="51">
        <v>236138622.05489999</v>
      </c>
      <c r="P17" s="51">
        <v>23521</v>
      </c>
      <c r="Q17" s="51">
        <v>22872</v>
      </c>
      <c r="R17" s="52">
        <v>2.83753060510668</v>
      </c>
      <c r="S17" s="51">
        <v>49.587247412950099</v>
      </c>
      <c r="T17" s="51">
        <v>45.542652924973801</v>
      </c>
      <c r="U17" s="53">
        <v>8.1565214828199597</v>
      </c>
      <c r="V17" s="37"/>
      <c r="W17" s="37"/>
    </row>
    <row r="18" spans="1:23" ht="12" thickBot="1" x14ac:dyDescent="0.2">
      <c r="A18" s="75"/>
      <c r="B18" s="64" t="s">
        <v>16</v>
      </c>
      <c r="C18" s="65"/>
      <c r="D18" s="51">
        <v>2001754.1643000001</v>
      </c>
      <c r="E18" s="51">
        <v>2323750</v>
      </c>
      <c r="F18" s="52">
        <v>86.143266887574001</v>
      </c>
      <c r="G18" s="51">
        <v>2213510.8538000002</v>
      </c>
      <c r="H18" s="52">
        <v>-9.5665530230615605</v>
      </c>
      <c r="I18" s="51">
        <v>340318.87089999998</v>
      </c>
      <c r="J18" s="52">
        <v>17.001032243088002</v>
      </c>
      <c r="K18" s="51">
        <v>276966.90259999997</v>
      </c>
      <c r="L18" s="52">
        <v>12.5125613061496</v>
      </c>
      <c r="M18" s="52">
        <v>0.228734797209665</v>
      </c>
      <c r="N18" s="51">
        <v>59199630.499499999</v>
      </c>
      <c r="O18" s="51">
        <v>581184495.47619998</v>
      </c>
      <c r="P18" s="51">
        <v>105750</v>
      </c>
      <c r="Q18" s="51">
        <v>101516</v>
      </c>
      <c r="R18" s="52">
        <v>4.1707711099728204</v>
      </c>
      <c r="S18" s="51">
        <v>18.929117392907798</v>
      </c>
      <c r="T18" s="51">
        <v>19.5538537363568</v>
      </c>
      <c r="U18" s="53">
        <v>-3.3003986952033002</v>
      </c>
      <c r="V18" s="37"/>
      <c r="W18" s="37"/>
    </row>
    <row r="19" spans="1:23" ht="12" thickBot="1" x14ac:dyDescent="0.2">
      <c r="A19" s="75"/>
      <c r="B19" s="64" t="s">
        <v>17</v>
      </c>
      <c r="C19" s="65"/>
      <c r="D19" s="51">
        <v>1030783.1244</v>
      </c>
      <c r="E19" s="51">
        <v>629579</v>
      </c>
      <c r="F19" s="52">
        <v>163.72577935414</v>
      </c>
      <c r="G19" s="51">
        <v>669423.50080000004</v>
      </c>
      <c r="H19" s="52">
        <v>53.9807197040669</v>
      </c>
      <c r="I19" s="51">
        <v>-7059.2745000000004</v>
      </c>
      <c r="J19" s="52">
        <v>-0.68484575784155099</v>
      </c>
      <c r="K19" s="51">
        <v>52257.178</v>
      </c>
      <c r="L19" s="52">
        <v>7.8062957063129099</v>
      </c>
      <c r="M19" s="52">
        <v>-1.13508717405291</v>
      </c>
      <c r="N19" s="51">
        <v>17054042.634799998</v>
      </c>
      <c r="O19" s="51">
        <v>182078727.54449999</v>
      </c>
      <c r="P19" s="51">
        <v>16502</v>
      </c>
      <c r="Q19" s="51">
        <v>15672</v>
      </c>
      <c r="R19" s="52">
        <v>5.2960694231750898</v>
      </c>
      <c r="S19" s="51">
        <v>62.464133099018298</v>
      </c>
      <c r="T19" s="51">
        <v>69.405579466564603</v>
      </c>
      <c r="U19" s="53">
        <v>-11.112691432926299</v>
      </c>
      <c r="V19" s="37"/>
      <c r="W19" s="37"/>
    </row>
    <row r="20" spans="1:23" ht="12" thickBot="1" x14ac:dyDescent="0.2">
      <c r="A20" s="75"/>
      <c r="B20" s="64" t="s">
        <v>18</v>
      </c>
      <c r="C20" s="65"/>
      <c r="D20" s="51">
        <v>1210845.9369000001</v>
      </c>
      <c r="E20" s="51">
        <v>1466702</v>
      </c>
      <c r="F20" s="52">
        <v>82.555688674318304</v>
      </c>
      <c r="G20" s="51">
        <v>1525329.1963</v>
      </c>
      <c r="H20" s="52">
        <v>-20.617402470420402</v>
      </c>
      <c r="I20" s="51">
        <v>90996.326000000001</v>
      </c>
      <c r="J20" s="52">
        <v>7.5151035509082398</v>
      </c>
      <c r="K20" s="51">
        <v>15434.9468</v>
      </c>
      <c r="L20" s="52">
        <v>1.01190922178902</v>
      </c>
      <c r="M20" s="52">
        <v>4.89547389952779</v>
      </c>
      <c r="N20" s="51">
        <v>29883195.858899999</v>
      </c>
      <c r="O20" s="51">
        <v>271322668.64209998</v>
      </c>
      <c r="P20" s="51">
        <v>48361</v>
      </c>
      <c r="Q20" s="51">
        <v>46489</v>
      </c>
      <c r="R20" s="52">
        <v>4.02675901826239</v>
      </c>
      <c r="S20" s="51">
        <v>25.037653003453201</v>
      </c>
      <c r="T20" s="51">
        <v>25.991173449633202</v>
      </c>
      <c r="U20" s="53">
        <v>-3.80834595817963</v>
      </c>
      <c r="V20" s="37"/>
      <c r="W20" s="37"/>
    </row>
    <row r="21" spans="1:23" ht="12" thickBot="1" x14ac:dyDescent="0.2">
      <c r="A21" s="75"/>
      <c r="B21" s="64" t="s">
        <v>19</v>
      </c>
      <c r="C21" s="65"/>
      <c r="D21" s="51">
        <v>415863.23839999997</v>
      </c>
      <c r="E21" s="51">
        <v>458524</v>
      </c>
      <c r="F21" s="52">
        <v>90.696067904842494</v>
      </c>
      <c r="G21" s="51">
        <v>453585.58519999997</v>
      </c>
      <c r="H21" s="52">
        <v>-8.3164783076973308</v>
      </c>
      <c r="I21" s="51">
        <v>46189.609900000003</v>
      </c>
      <c r="J21" s="52">
        <v>11.106923054249901</v>
      </c>
      <c r="K21" s="51">
        <v>44776.773099999999</v>
      </c>
      <c r="L21" s="52">
        <v>9.8717363516427703</v>
      </c>
      <c r="M21" s="52">
        <v>3.155289455193E-2</v>
      </c>
      <c r="N21" s="51">
        <v>12099920.5712</v>
      </c>
      <c r="O21" s="51">
        <v>108624585.4699</v>
      </c>
      <c r="P21" s="51">
        <v>36582</v>
      </c>
      <c r="Q21" s="51">
        <v>35170</v>
      </c>
      <c r="R21" s="52">
        <v>4.0147853284048898</v>
      </c>
      <c r="S21" s="51">
        <v>11.367974369908699</v>
      </c>
      <c r="T21" s="51">
        <v>11.386767156667601</v>
      </c>
      <c r="U21" s="53">
        <v>-0.16531341598253599</v>
      </c>
      <c r="V21" s="37"/>
      <c r="W21" s="37"/>
    </row>
    <row r="22" spans="1:23" ht="12" thickBot="1" x14ac:dyDescent="0.2">
      <c r="A22" s="75"/>
      <c r="B22" s="64" t="s">
        <v>20</v>
      </c>
      <c r="C22" s="65"/>
      <c r="D22" s="51">
        <v>1599618.3130000001</v>
      </c>
      <c r="E22" s="51">
        <v>1432383</v>
      </c>
      <c r="F22" s="52">
        <v>111.675320986077</v>
      </c>
      <c r="G22" s="51">
        <v>1439233.2696</v>
      </c>
      <c r="H22" s="52">
        <v>11.143783762348299</v>
      </c>
      <c r="I22" s="51">
        <v>184581.3934</v>
      </c>
      <c r="J22" s="52">
        <v>11.539089787852401</v>
      </c>
      <c r="K22" s="51">
        <v>182078.38200000001</v>
      </c>
      <c r="L22" s="52">
        <v>12.6510681656633</v>
      </c>
      <c r="M22" s="52">
        <v>1.3746889512672E-2</v>
      </c>
      <c r="N22" s="51">
        <v>40163865.781599998</v>
      </c>
      <c r="O22" s="51">
        <v>335473637.3373</v>
      </c>
      <c r="P22" s="51">
        <v>97454</v>
      </c>
      <c r="Q22" s="51">
        <v>93175</v>
      </c>
      <c r="R22" s="52">
        <v>4.59243359270189</v>
      </c>
      <c r="S22" s="51">
        <v>16.414085753278499</v>
      </c>
      <c r="T22" s="51">
        <v>16.536647592165298</v>
      </c>
      <c r="U22" s="53">
        <v>-0.74668696587216299</v>
      </c>
      <c r="V22" s="37"/>
      <c r="W22" s="37"/>
    </row>
    <row r="23" spans="1:23" ht="12" thickBot="1" x14ac:dyDescent="0.2">
      <c r="A23" s="75"/>
      <c r="B23" s="64" t="s">
        <v>21</v>
      </c>
      <c r="C23" s="65"/>
      <c r="D23" s="51">
        <v>4407181.4888000004</v>
      </c>
      <c r="E23" s="51">
        <v>3136716</v>
      </c>
      <c r="F23" s="52">
        <v>140.50304486603201</v>
      </c>
      <c r="G23" s="51">
        <v>4397183.3835000005</v>
      </c>
      <c r="H23" s="52">
        <v>0.22737521790694401</v>
      </c>
      <c r="I23" s="51">
        <v>473215.84779999999</v>
      </c>
      <c r="J23" s="52">
        <v>10.7373805458792</v>
      </c>
      <c r="K23" s="51">
        <v>377367.74180000002</v>
      </c>
      <c r="L23" s="52">
        <v>8.5820332901292105</v>
      </c>
      <c r="M23" s="52">
        <v>0.253991254108832</v>
      </c>
      <c r="N23" s="51">
        <v>90570505.881899998</v>
      </c>
      <c r="O23" s="51">
        <v>700180164.2493</v>
      </c>
      <c r="P23" s="51">
        <v>133463</v>
      </c>
      <c r="Q23" s="51">
        <v>119785</v>
      </c>
      <c r="R23" s="52">
        <v>11.418792002337501</v>
      </c>
      <c r="S23" s="51">
        <v>33.021747516540202</v>
      </c>
      <c r="T23" s="51">
        <v>33.622774153691999</v>
      </c>
      <c r="U23" s="53">
        <v>-1.8200933698339901</v>
      </c>
      <c r="V23" s="37"/>
      <c r="W23" s="37"/>
    </row>
    <row r="24" spans="1:23" ht="12" thickBot="1" x14ac:dyDescent="0.2">
      <c r="A24" s="75"/>
      <c r="B24" s="64" t="s">
        <v>22</v>
      </c>
      <c r="C24" s="65"/>
      <c r="D24" s="51">
        <v>314934.95659999998</v>
      </c>
      <c r="E24" s="51">
        <v>450343</v>
      </c>
      <c r="F24" s="52">
        <v>69.932242002207204</v>
      </c>
      <c r="G24" s="51">
        <v>393824.72489999997</v>
      </c>
      <c r="H24" s="52">
        <v>-20.031695145608701</v>
      </c>
      <c r="I24" s="51">
        <v>59171.441299999999</v>
      </c>
      <c r="J24" s="52">
        <v>18.7884641129736</v>
      </c>
      <c r="K24" s="51">
        <v>68040.294299999994</v>
      </c>
      <c r="L24" s="52">
        <v>17.276795995293799</v>
      </c>
      <c r="M24" s="52">
        <v>-0.130347069942053</v>
      </c>
      <c r="N24" s="51">
        <v>9060763.3517000005</v>
      </c>
      <c r="O24" s="51">
        <v>75751284.958700001</v>
      </c>
      <c r="P24" s="51">
        <v>32091</v>
      </c>
      <c r="Q24" s="51">
        <v>31228</v>
      </c>
      <c r="R24" s="52">
        <v>2.76354553605738</v>
      </c>
      <c r="S24" s="51">
        <v>9.8138093733445508</v>
      </c>
      <c r="T24" s="51">
        <v>9.6021201998206696</v>
      </c>
      <c r="U24" s="53">
        <v>2.1570540599540302</v>
      </c>
      <c r="V24" s="37"/>
      <c r="W24" s="37"/>
    </row>
    <row r="25" spans="1:23" ht="12" thickBot="1" x14ac:dyDescent="0.2">
      <c r="A25" s="75"/>
      <c r="B25" s="64" t="s">
        <v>23</v>
      </c>
      <c r="C25" s="65"/>
      <c r="D25" s="51">
        <v>311302.93660000002</v>
      </c>
      <c r="E25" s="51">
        <v>311603</v>
      </c>
      <c r="F25" s="52">
        <v>99.903703301958004</v>
      </c>
      <c r="G25" s="51">
        <v>295646.25660000002</v>
      </c>
      <c r="H25" s="52">
        <v>5.2957477561378399</v>
      </c>
      <c r="I25" s="51">
        <v>25732.499199999998</v>
      </c>
      <c r="J25" s="52">
        <v>8.2660637516131903</v>
      </c>
      <c r="K25" s="51">
        <v>27625.556199999999</v>
      </c>
      <c r="L25" s="52">
        <v>9.3441251439136295</v>
      </c>
      <c r="M25" s="52">
        <v>-6.8525570536748001E-2</v>
      </c>
      <c r="N25" s="51">
        <v>8359103.5403000005</v>
      </c>
      <c r="O25" s="51">
        <v>73203191.919599995</v>
      </c>
      <c r="P25" s="51">
        <v>23072</v>
      </c>
      <c r="Q25" s="51">
        <v>23087</v>
      </c>
      <c r="R25" s="52">
        <v>-6.4971629055309996E-2</v>
      </c>
      <c r="S25" s="51">
        <v>13.492672356102601</v>
      </c>
      <c r="T25" s="51">
        <v>13.948844085416001</v>
      </c>
      <c r="U25" s="53">
        <v>-3.3808849520241702</v>
      </c>
      <c r="V25" s="37"/>
      <c r="W25" s="37"/>
    </row>
    <row r="26" spans="1:23" ht="12" thickBot="1" x14ac:dyDescent="0.2">
      <c r="A26" s="75"/>
      <c r="B26" s="64" t="s">
        <v>24</v>
      </c>
      <c r="C26" s="65"/>
      <c r="D26" s="51">
        <v>658018.43720000004</v>
      </c>
      <c r="E26" s="51">
        <v>683062</v>
      </c>
      <c r="F26" s="52">
        <v>96.333632554585094</v>
      </c>
      <c r="G26" s="51">
        <v>562753.22829999996</v>
      </c>
      <c r="H26" s="52">
        <v>16.928416241659502</v>
      </c>
      <c r="I26" s="51">
        <v>120520.5738</v>
      </c>
      <c r="J26" s="52">
        <v>18.315683419576999</v>
      </c>
      <c r="K26" s="51">
        <v>111731.9102</v>
      </c>
      <c r="L26" s="52">
        <v>19.854512525414901</v>
      </c>
      <c r="M26" s="52">
        <v>7.8658492316728001E-2</v>
      </c>
      <c r="N26" s="51">
        <v>17083430.8017</v>
      </c>
      <c r="O26" s="51">
        <v>157590824.72139999</v>
      </c>
      <c r="P26" s="51">
        <v>51849</v>
      </c>
      <c r="Q26" s="51">
        <v>49458</v>
      </c>
      <c r="R26" s="52">
        <v>4.8344049496542603</v>
      </c>
      <c r="S26" s="51">
        <v>12.691053582518499</v>
      </c>
      <c r="T26" s="51">
        <v>12.657540883173599</v>
      </c>
      <c r="U26" s="53">
        <v>0.26406554134345001</v>
      </c>
      <c r="V26" s="37"/>
      <c r="W26" s="37"/>
    </row>
    <row r="27" spans="1:23" ht="12" thickBot="1" x14ac:dyDescent="0.2">
      <c r="A27" s="75"/>
      <c r="B27" s="64" t="s">
        <v>25</v>
      </c>
      <c r="C27" s="65"/>
      <c r="D27" s="51">
        <v>362025.01390000002</v>
      </c>
      <c r="E27" s="51">
        <v>383659</v>
      </c>
      <c r="F27" s="52">
        <v>94.361142029771202</v>
      </c>
      <c r="G27" s="51">
        <v>408520.70189999999</v>
      </c>
      <c r="H27" s="52">
        <v>-11.3814765772584</v>
      </c>
      <c r="I27" s="51">
        <v>119872.6223</v>
      </c>
      <c r="J27" s="52">
        <v>33.111696070015697</v>
      </c>
      <c r="K27" s="51">
        <v>123749.71649999999</v>
      </c>
      <c r="L27" s="52">
        <v>30.292153108630501</v>
      </c>
      <c r="M27" s="52">
        <v>-3.1330125915884001E-2</v>
      </c>
      <c r="N27" s="51">
        <v>9667427.9187000003</v>
      </c>
      <c r="O27" s="51">
        <v>68353948.160799995</v>
      </c>
      <c r="P27" s="51">
        <v>42225</v>
      </c>
      <c r="Q27" s="51">
        <v>40507</v>
      </c>
      <c r="R27" s="52">
        <v>4.2412422544251704</v>
      </c>
      <c r="S27" s="51">
        <v>8.5737125849615197</v>
      </c>
      <c r="T27" s="51">
        <v>8.5112378230923103</v>
      </c>
      <c r="U27" s="53">
        <v>0.72867805224533999</v>
      </c>
      <c r="V27" s="37"/>
      <c r="W27" s="37"/>
    </row>
    <row r="28" spans="1:23" ht="12" thickBot="1" x14ac:dyDescent="0.2">
      <c r="A28" s="75"/>
      <c r="B28" s="64" t="s">
        <v>26</v>
      </c>
      <c r="C28" s="65"/>
      <c r="D28" s="51">
        <v>1164409.5312999999</v>
      </c>
      <c r="E28" s="51">
        <v>1337113</v>
      </c>
      <c r="F28" s="52">
        <v>87.083853892677695</v>
      </c>
      <c r="G28" s="51">
        <v>1186970.1817999999</v>
      </c>
      <c r="H28" s="52">
        <v>-1.90069227061692</v>
      </c>
      <c r="I28" s="51">
        <v>35048.0288</v>
      </c>
      <c r="J28" s="52">
        <v>3.0099400475424498</v>
      </c>
      <c r="K28" s="51">
        <v>70474.196599999996</v>
      </c>
      <c r="L28" s="52">
        <v>5.9373181972548199</v>
      </c>
      <c r="M28" s="52">
        <v>-0.50268281880633703</v>
      </c>
      <c r="N28" s="51">
        <v>30506325.359200001</v>
      </c>
      <c r="O28" s="51">
        <v>228096683.50060001</v>
      </c>
      <c r="P28" s="51">
        <v>58571</v>
      </c>
      <c r="Q28" s="51">
        <v>59272</v>
      </c>
      <c r="R28" s="52">
        <v>-1.1826832231070299</v>
      </c>
      <c r="S28" s="51">
        <v>19.8803081951819</v>
      </c>
      <c r="T28" s="51">
        <v>20.341291817384299</v>
      </c>
      <c r="U28" s="53">
        <v>-2.3187951498361099</v>
      </c>
      <c r="V28" s="37"/>
      <c r="W28" s="37"/>
    </row>
    <row r="29" spans="1:23" ht="12" thickBot="1" x14ac:dyDescent="0.2">
      <c r="A29" s="75"/>
      <c r="B29" s="64" t="s">
        <v>27</v>
      </c>
      <c r="C29" s="65"/>
      <c r="D29" s="51">
        <v>782271.00690000004</v>
      </c>
      <c r="E29" s="51">
        <v>881727</v>
      </c>
      <c r="F29" s="52">
        <v>88.720318976281803</v>
      </c>
      <c r="G29" s="51">
        <v>784856.40930000006</v>
      </c>
      <c r="H29" s="52">
        <v>-0.32941087941244002</v>
      </c>
      <c r="I29" s="51">
        <v>101312.204</v>
      </c>
      <c r="J29" s="52">
        <v>12.951036546973899</v>
      </c>
      <c r="K29" s="51">
        <v>133325.83540000001</v>
      </c>
      <c r="L29" s="52">
        <v>16.987290136155099</v>
      </c>
      <c r="M29" s="52">
        <v>-0.24011573828848501</v>
      </c>
      <c r="N29" s="51">
        <v>21621068.750399999</v>
      </c>
      <c r="O29" s="51">
        <v>162002150.77200001</v>
      </c>
      <c r="P29" s="51">
        <v>118910</v>
      </c>
      <c r="Q29" s="51">
        <v>117095</v>
      </c>
      <c r="R29" s="52">
        <v>1.55002348520432</v>
      </c>
      <c r="S29" s="51">
        <v>6.57868141367421</v>
      </c>
      <c r="T29" s="51">
        <v>6.8330045988300103</v>
      </c>
      <c r="U29" s="53">
        <v>-3.8658686925798902</v>
      </c>
      <c r="V29" s="37"/>
      <c r="W29" s="37"/>
    </row>
    <row r="30" spans="1:23" ht="12" thickBot="1" x14ac:dyDescent="0.2">
      <c r="A30" s="75"/>
      <c r="B30" s="64" t="s">
        <v>28</v>
      </c>
      <c r="C30" s="65"/>
      <c r="D30" s="51">
        <v>1345330.7083999999</v>
      </c>
      <c r="E30" s="51">
        <v>1763797</v>
      </c>
      <c r="F30" s="52">
        <v>76.274690817594106</v>
      </c>
      <c r="G30" s="51">
        <v>1448406.2862</v>
      </c>
      <c r="H30" s="52">
        <v>-7.1164823559573298</v>
      </c>
      <c r="I30" s="51">
        <v>162208.3069</v>
      </c>
      <c r="J30" s="52">
        <v>12.057132561324901</v>
      </c>
      <c r="K30" s="51">
        <v>223989.329</v>
      </c>
      <c r="L30" s="52">
        <v>15.4645372043815</v>
      </c>
      <c r="M30" s="52">
        <v>-0.27582127405721202</v>
      </c>
      <c r="N30" s="51">
        <v>36513759.572899997</v>
      </c>
      <c r="O30" s="51">
        <v>299036682.76059997</v>
      </c>
      <c r="P30" s="51">
        <v>99773</v>
      </c>
      <c r="Q30" s="51">
        <v>90987</v>
      </c>
      <c r="R30" s="52">
        <v>9.6563245298778995</v>
      </c>
      <c r="S30" s="51">
        <v>13.483915572349201</v>
      </c>
      <c r="T30" s="51">
        <v>13.472570200138501</v>
      </c>
      <c r="U30" s="53">
        <v>8.4140041888267E-2</v>
      </c>
      <c r="V30" s="37"/>
      <c r="W30" s="37"/>
    </row>
    <row r="31" spans="1:23" ht="12" thickBot="1" x14ac:dyDescent="0.2">
      <c r="A31" s="75"/>
      <c r="B31" s="64" t="s">
        <v>29</v>
      </c>
      <c r="C31" s="65"/>
      <c r="D31" s="51">
        <v>1134473.9961000001</v>
      </c>
      <c r="E31" s="51">
        <v>1095827</v>
      </c>
      <c r="F31" s="52">
        <v>103.526742460261</v>
      </c>
      <c r="G31" s="51">
        <v>1411475.6832000001</v>
      </c>
      <c r="H31" s="52">
        <v>-19.6249705465702</v>
      </c>
      <c r="I31" s="51">
        <v>34013.998500000002</v>
      </c>
      <c r="J31" s="52">
        <v>2.9982175542965699</v>
      </c>
      <c r="K31" s="51">
        <v>23838.273499999999</v>
      </c>
      <c r="L31" s="52">
        <v>1.68889012993518</v>
      </c>
      <c r="M31" s="52">
        <v>0.42686501604237398</v>
      </c>
      <c r="N31" s="51">
        <v>28344763.050000001</v>
      </c>
      <c r="O31" s="51">
        <v>250111274.1358</v>
      </c>
      <c r="P31" s="51">
        <v>40700</v>
      </c>
      <c r="Q31" s="51">
        <v>39057</v>
      </c>
      <c r="R31" s="52">
        <v>4.2066722994597701</v>
      </c>
      <c r="S31" s="51">
        <v>27.874053958230999</v>
      </c>
      <c r="T31" s="51">
        <v>28.523419468981199</v>
      </c>
      <c r="U31" s="53">
        <v>-2.3296414354487101</v>
      </c>
      <c r="V31" s="37"/>
      <c r="W31" s="37"/>
    </row>
    <row r="32" spans="1:23" ht="12" thickBot="1" x14ac:dyDescent="0.2">
      <c r="A32" s="75"/>
      <c r="B32" s="64" t="s">
        <v>30</v>
      </c>
      <c r="C32" s="65"/>
      <c r="D32" s="51">
        <v>139295.7887</v>
      </c>
      <c r="E32" s="51">
        <v>178735</v>
      </c>
      <c r="F32" s="52">
        <v>77.934253895431794</v>
      </c>
      <c r="G32" s="51">
        <v>170401.80549999999</v>
      </c>
      <c r="H32" s="52">
        <v>-18.254511276290401</v>
      </c>
      <c r="I32" s="51">
        <v>37646.716699999997</v>
      </c>
      <c r="J32" s="52">
        <v>27.0264571896566</v>
      </c>
      <c r="K32" s="51">
        <v>39642.214500000002</v>
      </c>
      <c r="L32" s="52">
        <v>23.263963890335699</v>
      </c>
      <c r="M32" s="52">
        <v>-5.0337697456332001E-2</v>
      </c>
      <c r="N32" s="51">
        <v>4107002.7744999998</v>
      </c>
      <c r="O32" s="51">
        <v>38155844.722499996</v>
      </c>
      <c r="P32" s="51">
        <v>27598</v>
      </c>
      <c r="Q32" s="51">
        <v>26535</v>
      </c>
      <c r="R32" s="52">
        <v>4.0060297719992404</v>
      </c>
      <c r="S32" s="51">
        <v>5.0473146133777798</v>
      </c>
      <c r="T32" s="51">
        <v>4.9781148181646904</v>
      </c>
      <c r="U32" s="53">
        <v>1.3710220288166699</v>
      </c>
      <c r="V32" s="37"/>
      <c r="W32" s="37"/>
    </row>
    <row r="33" spans="1:23" ht="12" thickBot="1" x14ac:dyDescent="0.2">
      <c r="A33" s="75"/>
      <c r="B33" s="64" t="s">
        <v>31</v>
      </c>
      <c r="C33" s="65"/>
      <c r="D33" s="54"/>
      <c r="E33" s="54"/>
      <c r="F33" s="54"/>
      <c r="G33" s="51">
        <v>142.8442</v>
      </c>
      <c r="H33" s="54"/>
      <c r="I33" s="54"/>
      <c r="J33" s="54"/>
      <c r="K33" s="51">
        <v>30.948499999999999</v>
      </c>
      <c r="L33" s="52">
        <v>21.665912931711599</v>
      </c>
      <c r="M33" s="54"/>
      <c r="N33" s="51">
        <v>3.4188000000000001</v>
      </c>
      <c r="O33" s="51">
        <v>4865.2586000000001</v>
      </c>
      <c r="P33" s="54"/>
      <c r="Q33" s="54"/>
      <c r="R33" s="54"/>
      <c r="S33" s="54"/>
      <c r="T33" s="54"/>
      <c r="U33" s="55"/>
      <c r="V33" s="37"/>
      <c r="W33" s="37"/>
    </row>
    <row r="34" spans="1:23" ht="12" thickBot="1" x14ac:dyDescent="0.2">
      <c r="A34" s="75"/>
      <c r="B34" s="64" t="s">
        <v>36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10</v>
      </c>
      <c r="P34" s="54"/>
      <c r="Q34" s="54"/>
      <c r="R34" s="54"/>
      <c r="S34" s="54"/>
      <c r="T34" s="54"/>
      <c r="U34" s="55"/>
      <c r="V34" s="37"/>
      <c r="W34" s="37"/>
    </row>
    <row r="35" spans="1:23" ht="12" thickBot="1" x14ac:dyDescent="0.2">
      <c r="A35" s="75"/>
      <c r="B35" s="64" t="s">
        <v>32</v>
      </c>
      <c r="C35" s="65"/>
      <c r="D35" s="51">
        <v>184877.10630000001</v>
      </c>
      <c r="E35" s="51">
        <v>217157</v>
      </c>
      <c r="F35" s="52">
        <v>85.135227646357293</v>
      </c>
      <c r="G35" s="51">
        <v>382238.48420000001</v>
      </c>
      <c r="H35" s="52">
        <v>-51.6330474449909</v>
      </c>
      <c r="I35" s="51">
        <v>21150.116399999999</v>
      </c>
      <c r="J35" s="52">
        <v>11.440094895081099</v>
      </c>
      <c r="K35" s="51">
        <v>14377.907800000001</v>
      </c>
      <c r="L35" s="52">
        <v>3.7615018880403999</v>
      </c>
      <c r="M35" s="52">
        <v>0.47101488576801098</v>
      </c>
      <c r="N35" s="51">
        <v>5233041.4155000001</v>
      </c>
      <c r="O35" s="51">
        <v>41239860.677299999</v>
      </c>
      <c r="P35" s="51">
        <v>13873</v>
      </c>
      <c r="Q35" s="51">
        <v>13398</v>
      </c>
      <c r="R35" s="52">
        <v>3.5453052694432099</v>
      </c>
      <c r="S35" s="51">
        <v>13.3263970518273</v>
      </c>
      <c r="T35" s="51">
        <v>13.3083113001941</v>
      </c>
      <c r="U35" s="53">
        <v>0.135713738401256</v>
      </c>
      <c r="V35" s="37"/>
      <c r="W35" s="37"/>
    </row>
    <row r="36" spans="1:23" ht="12" customHeight="1" thickBot="1" x14ac:dyDescent="0.2">
      <c r="A36" s="75"/>
      <c r="B36" s="64" t="s">
        <v>37</v>
      </c>
      <c r="C36" s="65"/>
      <c r="D36" s="54"/>
      <c r="E36" s="51">
        <v>629943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5"/>
      <c r="V36" s="37"/>
      <c r="W36" s="37"/>
    </row>
    <row r="37" spans="1:23" ht="12" thickBot="1" x14ac:dyDescent="0.2">
      <c r="A37" s="75"/>
      <c r="B37" s="64" t="s">
        <v>38</v>
      </c>
      <c r="C37" s="65"/>
      <c r="D37" s="54"/>
      <c r="E37" s="51">
        <v>565997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5"/>
      <c r="V37" s="37"/>
      <c r="W37" s="37"/>
    </row>
    <row r="38" spans="1:23" ht="12" thickBot="1" x14ac:dyDescent="0.2">
      <c r="A38" s="75"/>
      <c r="B38" s="64" t="s">
        <v>39</v>
      </c>
      <c r="C38" s="65"/>
      <c r="D38" s="54"/>
      <c r="E38" s="51">
        <v>460468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5"/>
      <c r="V38" s="37"/>
      <c r="W38" s="37"/>
    </row>
    <row r="39" spans="1:23" ht="12" customHeight="1" thickBot="1" x14ac:dyDescent="0.2">
      <c r="A39" s="75"/>
      <c r="B39" s="64" t="s">
        <v>33</v>
      </c>
      <c r="C39" s="65"/>
      <c r="D39" s="51">
        <v>389600.01089999999</v>
      </c>
      <c r="E39" s="51">
        <v>406595</v>
      </c>
      <c r="F39" s="52">
        <v>95.820167709883293</v>
      </c>
      <c r="G39" s="51">
        <v>1089099.9309</v>
      </c>
      <c r="H39" s="52">
        <v>-64.227340407776396</v>
      </c>
      <c r="I39" s="51">
        <v>23262.9339</v>
      </c>
      <c r="J39" s="52">
        <v>5.9709787600521897</v>
      </c>
      <c r="K39" s="51">
        <v>47421.847600000001</v>
      </c>
      <c r="L39" s="52">
        <v>4.3542237268174304</v>
      </c>
      <c r="M39" s="52">
        <v>-0.50944690944517301</v>
      </c>
      <c r="N39" s="51">
        <v>8289385.2586000003</v>
      </c>
      <c r="O39" s="51">
        <v>68790404.997999996</v>
      </c>
      <c r="P39" s="51">
        <v>549</v>
      </c>
      <c r="Q39" s="51">
        <v>623</v>
      </c>
      <c r="R39" s="52">
        <v>-11.8780096308186</v>
      </c>
      <c r="S39" s="51">
        <v>709.65393606557404</v>
      </c>
      <c r="T39" s="51">
        <v>667.31009406099497</v>
      </c>
      <c r="U39" s="53">
        <v>5.9668297253924996</v>
      </c>
      <c r="V39" s="37"/>
      <c r="W39" s="37"/>
    </row>
    <row r="40" spans="1:23" ht="12" thickBot="1" x14ac:dyDescent="0.2">
      <c r="A40" s="75"/>
      <c r="B40" s="64" t="s">
        <v>34</v>
      </c>
      <c r="C40" s="65"/>
      <c r="D40" s="51">
        <v>568705.36899999995</v>
      </c>
      <c r="E40" s="51">
        <v>428703</v>
      </c>
      <c r="F40" s="52">
        <v>132.657193674875</v>
      </c>
      <c r="G40" s="51">
        <v>599626.98030000005</v>
      </c>
      <c r="H40" s="52">
        <v>-5.1568078682066201</v>
      </c>
      <c r="I40" s="51">
        <v>35344.540800000002</v>
      </c>
      <c r="J40" s="52">
        <v>6.2149124532003501</v>
      </c>
      <c r="K40" s="51">
        <v>40025.147900000004</v>
      </c>
      <c r="L40" s="52">
        <v>6.6750078323652096</v>
      </c>
      <c r="M40" s="52">
        <v>-0.11694165657286699</v>
      </c>
      <c r="N40" s="51">
        <v>13742924.061100001</v>
      </c>
      <c r="O40" s="51">
        <v>134573942.68990001</v>
      </c>
      <c r="P40" s="51">
        <v>2827</v>
      </c>
      <c r="Q40" s="51">
        <v>2894</v>
      </c>
      <c r="R40" s="52">
        <v>-2.3151347615756799</v>
      </c>
      <c r="S40" s="51">
        <v>201.16921436151401</v>
      </c>
      <c r="T40" s="51">
        <v>227.128163683483</v>
      </c>
      <c r="U40" s="53">
        <v>-12.9040367356206</v>
      </c>
      <c r="V40" s="37"/>
      <c r="W40" s="37"/>
    </row>
    <row r="41" spans="1:23" ht="12" thickBot="1" x14ac:dyDescent="0.2">
      <c r="A41" s="75"/>
      <c r="B41" s="64" t="s">
        <v>40</v>
      </c>
      <c r="C41" s="65"/>
      <c r="D41" s="54"/>
      <c r="E41" s="51">
        <v>198444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5"/>
      <c r="V41" s="37"/>
      <c r="W41" s="37"/>
    </row>
    <row r="42" spans="1:23" ht="12" thickBot="1" x14ac:dyDescent="0.2">
      <c r="A42" s="75"/>
      <c r="B42" s="64" t="s">
        <v>41</v>
      </c>
      <c r="C42" s="65"/>
      <c r="D42" s="54"/>
      <c r="E42" s="51">
        <v>96493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5"/>
      <c r="V42" s="37"/>
      <c r="W42" s="37"/>
    </row>
    <row r="43" spans="1:23" ht="12" thickBot="1" x14ac:dyDescent="0.2">
      <c r="A43" s="75"/>
      <c r="B43" s="64" t="s">
        <v>71</v>
      </c>
      <c r="C43" s="6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1">
        <v>170.9402</v>
      </c>
      <c r="P43" s="54"/>
      <c r="Q43" s="54"/>
      <c r="R43" s="54"/>
      <c r="S43" s="54"/>
      <c r="T43" s="54"/>
      <c r="U43" s="55"/>
      <c r="V43" s="37"/>
      <c r="W43" s="37"/>
    </row>
    <row r="44" spans="1:23" ht="12" thickBot="1" x14ac:dyDescent="0.2">
      <c r="A44" s="76"/>
      <c r="B44" s="64" t="s">
        <v>35</v>
      </c>
      <c r="C44" s="65"/>
      <c r="D44" s="56">
        <v>71091.877099999998</v>
      </c>
      <c r="E44" s="56">
        <v>0</v>
      </c>
      <c r="F44" s="57"/>
      <c r="G44" s="56">
        <v>42150.5772</v>
      </c>
      <c r="H44" s="58">
        <v>68.661692964906806</v>
      </c>
      <c r="I44" s="56">
        <v>11704.444799999999</v>
      </c>
      <c r="J44" s="58">
        <v>16.463828608064698</v>
      </c>
      <c r="K44" s="56">
        <v>5008.3756000000003</v>
      </c>
      <c r="L44" s="58">
        <v>11.8821044282165</v>
      </c>
      <c r="M44" s="58">
        <v>1.3369742476982001</v>
      </c>
      <c r="N44" s="56">
        <v>1093188.6078000001</v>
      </c>
      <c r="O44" s="56">
        <v>8636592.7994999997</v>
      </c>
      <c r="P44" s="56">
        <v>38</v>
      </c>
      <c r="Q44" s="56">
        <v>27</v>
      </c>
      <c r="R44" s="58">
        <v>40.740740740740797</v>
      </c>
      <c r="S44" s="56">
        <v>1870.8388710526301</v>
      </c>
      <c r="T44" s="56">
        <v>5772.9344740740698</v>
      </c>
      <c r="U44" s="59">
        <v>-208.57464869895099</v>
      </c>
      <c r="V44" s="37"/>
      <c r="W44" s="37"/>
    </row>
  </sheetData>
  <mergeCells count="42">
    <mergeCell ref="B36:C36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abSelected="1" topLeftCell="A13" workbookViewId="0">
      <selection activeCell="F25" sqref="F25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110691</v>
      </c>
      <c r="D2" s="32">
        <v>1236415.03336752</v>
      </c>
      <c r="E2" s="32">
        <v>1009191.98530085</v>
      </c>
      <c r="F2" s="32">
        <v>227223.04806666699</v>
      </c>
      <c r="G2" s="32">
        <v>1009191.98530085</v>
      </c>
      <c r="H2" s="32">
        <v>0.18377570794153</v>
      </c>
    </row>
    <row r="3" spans="1:8" ht="14.25" x14ac:dyDescent="0.2">
      <c r="A3" s="32">
        <v>2</v>
      </c>
      <c r="B3" s="33">
        <v>13</v>
      </c>
      <c r="C3" s="32">
        <v>55301.665999999997</v>
      </c>
      <c r="D3" s="32">
        <v>377179.67073652497</v>
      </c>
      <c r="E3" s="32">
        <v>311381.19359417597</v>
      </c>
      <c r="F3" s="32">
        <v>65798.477142349293</v>
      </c>
      <c r="G3" s="32">
        <v>311381.19359417597</v>
      </c>
      <c r="H3" s="32">
        <v>0.174448630844455</v>
      </c>
    </row>
    <row r="4" spans="1:8" ht="14.25" x14ac:dyDescent="0.2">
      <c r="A4" s="32">
        <v>3</v>
      </c>
      <c r="B4" s="33">
        <v>14</v>
      </c>
      <c r="C4" s="32">
        <v>157774</v>
      </c>
      <c r="D4" s="32">
        <v>222762.00670512801</v>
      </c>
      <c r="E4" s="32">
        <v>181573.95090854701</v>
      </c>
      <c r="F4" s="32">
        <v>41188.055796581197</v>
      </c>
      <c r="G4" s="32">
        <v>181573.95090854701</v>
      </c>
      <c r="H4" s="32">
        <v>0.18489713037601699</v>
      </c>
    </row>
    <row r="5" spans="1:8" ht="14.25" x14ac:dyDescent="0.2">
      <c r="A5" s="32">
        <v>4</v>
      </c>
      <c r="B5" s="33">
        <v>15</v>
      </c>
      <c r="C5" s="32">
        <v>5248</v>
      </c>
      <c r="D5" s="32">
        <v>85184.140990598302</v>
      </c>
      <c r="E5" s="32">
        <v>70653.2518316239</v>
      </c>
      <c r="F5" s="32">
        <v>14530.8891589744</v>
      </c>
      <c r="G5" s="32">
        <v>70653.2518316239</v>
      </c>
      <c r="H5" s="32">
        <v>0.170582094155039</v>
      </c>
    </row>
    <row r="6" spans="1:8" ht="14.25" x14ac:dyDescent="0.2">
      <c r="A6" s="32">
        <v>5</v>
      </c>
      <c r="B6" s="33">
        <v>16</v>
      </c>
      <c r="C6" s="32">
        <v>6163</v>
      </c>
      <c r="D6" s="32">
        <v>370397.06467350398</v>
      </c>
      <c r="E6" s="32">
        <v>367295.56486068398</v>
      </c>
      <c r="F6" s="32">
        <v>3101.4998128205102</v>
      </c>
      <c r="G6" s="32">
        <v>367295.56486068398</v>
      </c>
      <c r="H6" s="32">
        <v>8.3734459816910498E-3</v>
      </c>
    </row>
    <row r="7" spans="1:8" ht="14.25" x14ac:dyDescent="0.2">
      <c r="A7" s="32">
        <v>6</v>
      </c>
      <c r="B7" s="33">
        <v>17</v>
      </c>
      <c r="C7" s="32">
        <v>45890</v>
      </c>
      <c r="D7" s="32">
        <v>483312.58702734997</v>
      </c>
      <c r="E7" s="32">
        <v>430315.47972478601</v>
      </c>
      <c r="F7" s="32">
        <v>52997.107302564102</v>
      </c>
      <c r="G7" s="32">
        <v>430315.47972478601</v>
      </c>
      <c r="H7" s="32">
        <v>0.109653894239599</v>
      </c>
    </row>
    <row r="8" spans="1:8" ht="14.25" x14ac:dyDescent="0.2">
      <c r="A8" s="32">
        <v>7</v>
      </c>
      <c r="B8" s="33">
        <v>18</v>
      </c>
      <c r="C8" s="32">
        <v>66928</v>
      </c>
      <c r="D8" s="32">
        <v>171645.97991367499</v>
      </c>
      <c r="E8" s="32">
        <v>164654.52194786299</v>
      </c>
      <c r="F8" s="32">
        <v>6991.4579658119701</v>
      </c>
      <c r="G8" s="32">
        <v>164654.52194786299</v>
      </c>
      <c r="H8" s="32">
        <v>4.0731848012567101E-2</v>
      </c>
    </row>
    <row r="9" spans="1:8" ht="14.25" x14ac:dyDescent="0.2">
      <c r="A9" s="32">
        <v>8</v>
      </c>
      <c r="B9" s="33">
        <v>19</v>
      </c>
      <c r="C9" s="32">
        <v>33582</v>
      </c>
      <c r="D9" s="32">
        <v>172362.73154273501</v>
      </c>
      <c r="E9" s="32">
        <v>157088.29643247899</v>
      </c>
      <c r="F9" s="32">
        <v>15274.4351102564</v>
      </c>
      <c r="G9" s="32">
        <v>157088.29643247899</v>
      </c>
      <c r="H9" s="32">
        <v>8.8617968475797296E-2</v>
      </c>
    </row>
    <row r="10" spans="1:8" ht="14.25" x14ac:dyDescent="0.2">
      <c r="A10" s="32">
        <v>9</v>
      </c>
      <c r="B10" s="33">
        <v>21</v>
      </c>
      <c r="C10" s="32">
        <v>389966</v>
      </c>
      <c r="D10" s="32">
        <v>1621788.3714999999</v>
      </c>
      <c r="E10" s="32">
        <v>1561568.4009</v>
      </c>
      <c r="F10" s="32">
        <v>60219.970600000001</v>
      </c>
      <c r="G10" s="32">
        <v>1561568.4009</v>
      </c>
      <c r="H10" s="32">
        <v>3.7131830304284602E-2</v>
      </c>
    </row>
    <row r="11" spans="1:8" ht="14.25" x14ac:dyDescent="0.2">
      <c r="A11" s="32">
        <v>10</v>
      </c>
      <c r="B11" s="33">
        <v>22</v>
      </c>
      <c r="C11" s="32">
        <v>65766.717999999993</v>
      </c>
      <c r="D11" s="32">
        <v>1166341.7033418801</v>
      </c>
      <c r="E11" s="32">
        <v>1152953.2485700899</v>
      </c>
      <c r="F11" s="32">
        <v>13388.454771794901</v>
      </c>
      <c r="G11" s="32">
        <v>1152953.2485700899</v>
      </c>
      <c r="H11" s="32">
        <v>1.14790157407845E-2</v>
      </c>
    </row>
    <row r="12" spans="1:8" ht="14.25" x14ac:dyDescent="0.2">
      <c r="A12" s="32">
        <v>11</v>
      </c>
      <c r="B12" s="33">
        <v>23</v>
      </c>
      <c r="C12" s="32">
        <v>264743.33799999999</v>
      </c>
      <c r="D12" s="32">
        <v>2001754.4654820501</v>
      </c>
      <c r="E12" s="32">
        <v>1661435.2824282099</v>
      </c>
      <c r="F12" s="32">
        <v>340319.18305384601</v>
      </c>
      <c r="G12" s="32">
        <v>1661435.2824282099</v>
      </c>
      <c r="H12" s="32">
        <v>0.17001045279141799</v>
      </c>
    </row>
    <row r="13" spans="1:8" ht="14.25" x14ac:dyDescent="0.2">
      <c r="A13" s="32">
        <v>12</v>
      </c>
      <c r="B13" s="33">
        <v>24</v>
      </c>
      <c r="C13" s="32">
        <v>28344.594000000001</v>
      </c>
      <c r="D13" s="32">
        <v>1030783.15589145</v>
      </c>
      <c r="E13" s="32">
        <v>1037842.39947778</v>
      </c>
      <c r="F13" s="32">
        <v>-7059.2435863247902</v>
      </c>
      <c r="G13" s="32">
        <v>1037842.39947778</v>
      </c>
      <c r="H13" s="32">
        <v>-6.8484273787145196E-3</v>
      </c>
    </row>
    <row r="14" spans="1:8" ht="14.25" x14ac:dyDescent="0.2">
      <c r="A14" s="32">
        <v>13</v>
      </c>
      <c r="B14" s="33">
        <v>25</v>
      </c>
      <c r="C14" s="32">
        <v>98173</v>
      </c>
      <c r="D14" s="32">
        <v>1210845.838</v>
      </c>
      <c r="E14" s="32">
        <v>1119849.6109</v>
      </c>
      <c r="F14" s="32">
        <v>90996.227100000004</v>
      </c>
      <c r="G14" s="32">
        <v>1119849.6109</v>
      </c>
      <c r="H14" s="32">
        <v>7.5150959968860995E-2</v>
      </c>
    </row>
    <row r="15" spans="1:8" ht="14.25" x14ac:dyDescent="0.2">
      <c r="A15" s="32">
        <v>14</v>
      </c>
      <c r="B15" s="33">
        <v>26</v>
      </c>
      <c r="C15" s="32">
        <v>70545</v>
      </c>
      <c r="D15" s="32">
        <v>415862.97959150601</v>
      </c>
      <c r="E15" s="32">
        <v>369673.62861862901</v>
      </c>
      <c r="F15" s="32">
        <v>46189.350972876498</v>
      </c>
      <c r="G15" s="32">
        <v>369673.62861862901</v>
      </c>
      <c r="H15" s="32">
        <v>0.111068677039364</v>
      </c>
    </row>
    <row r="16" spans="1:8" ht="14.25" x14ac:dyDescent="0.2">
      <c r="A16" s="32">
        <v>15</v>
      </c>
      <c r="B16" s="33">
        <v>27</v>
      </c>
      <c r="C16" s="32">
        <v>236430.91399999999</v>
      </c>
      <c r="D16" s="32">
        <v>1599619.0186999999</v>
      </c>
      <c r="E16" s="32">
        <v>1415036.9162999999</v>
      </c>
      <c r="F16" s="32">
        <v>184582.1024</v>
      </c>
      <c r="G16" s="32">
        <v>1415036.9162999999</v>
      </c>
      <c r="H16" s="32">
        <v>0.115391290202344</v>
      </c>
    </row>
    <row r="17" spans="1:8" ht="14.25" x14ac:dyDescent="0.2">
      <c r="A17" s="32">
        <v>16</v>
      </c>
      <c r="B17" s="33">
        <v>29</v>
      </c>
      <c r="C17" s="32">
        <v>373586</v>
      </c>
      <c r="D17" s="32">
        <v>4407183.9821683802</v>
      </c>
      <c r="E17" s="32">
        <v>3933965.7192085502</v>
      </c>
      <c r="F17" s="32">
        <v>473218.26295982901</v>
      </c>
      <c r="G17" s="32">
        <v>3933965.7192085502</v>
      </c>
      <c r="H17" s="32">
        <v>0.107374292717183</v>
      </c>
    </row>
    <row r="18" spans="1:8" ht="14.25" x14ac:dyDescent="0.2">
      <c r="A18" s="32">
        <v>17</v>
      </c>
      <c r="B18" s="33">
        <v>31</v>
      </c>
      <c r="C18" s="32">
        <v>41938.902000000002</v>
      </c>
      <c r="D18" s="32">
        <v>314934.95605341502</v>
      </c>
      <c r="E18" s="32">
        <v>255763.49275634499</v>
      </c>
      <c r="F18" s="32">
        <v>59171.463297069597</v>
      </c>
      <c r="G18" s="32">
        <v>255763.49275634499</v>
      </c>
      <c r="H18" s="32">
        <v>0.18788471130220799</v>
      </c>
    </row>
    <row r="19" spans="1:8" ht="14.25" x14ac:dyDescent="0.2">
      <c r="A19" s="32">
        <v>18</v>
      </c>
      <c r="B19" s="33">
        <v>32</v>
      </c>
      <c r="C19" s="32">
        <v>18177.026000000002</v>
      </c>
      <c r="D19" s="32">
        <v>311302.94250720798</v>
      </c>
      <c r="E19" s="32">
        <v>285570.43867671298</v>
      </c>
      <c r="F19" s="32">
        <v>25732.503830494901</v>
      </c>
      <c r="G19" s="32">
        <v>285570.43867671298</v>
      </c>
      <c r="H19" s="32">
        <v>8.2660650822146103E-2</v>
      </c>
    </row>
    <row r="20" spans="1:8" ht="14.25" x14ac:dyDescent="0.2">
      <c r="A20" s="32">
        <v>19</v>
      </c>
      <c r="B20" s="33">
        <v>33</v>
      </c>
      <c r="C20" s="32">
        <v>57832.305999999997</v>
      </c>
      <c r="D20" s="32">
        <v>658018.44037659804</v>
      </c>
      <c r="E20" s="32">
        <v>537497.86927564896</v>
      </c>
      <c r="F20" s="32">
        <v>120520.571100949</v>
      </c>
      <c r="G20" s="32">
        <v>537497.86927564896</v>
      </c>
      <c r="H20" s="32">
        <v>0.18315682920979001</v>
      </c>
    </row>
    <row r="21" spans="1:8" ht="14.25" x14ac:dyDescent="0.2">
      <c r="A21" s="32">
        <v>20</v>
      </c>
      <c r="B21" s="33">
        <v>34</v>
      </c>
      <c r="C21" s="32">
        <v>64429.197</v>
      </c>
      <c r="D21" s="32">
        <v>362024.932687452</v>
      </c>
      <c r="E21" s="32">
        <v>242152.407161526</v>
      </c>
      <c r="F21" s="32">
        <v>119872.525525926</v>
      </c>
      <c r="G21" s="32">
        <v>242152.407161526</v>
      </c>
      <c r="H21" s="32">
        <v>0.331116767665878</v>
      </c>
    </row>
    <row r="22" spans="1:8" ht="14.25" x14ac:dyDescent="0.2">
      <c r="A22" s="32">
        <v>21</v>
      </c>
      <c r="B22" s="33">
        <v>35</v>
      </c>
      <c r="C22" s="32">
        <v>48911.976000000002</v>
      </c>
      <c r="D22" s="32">
        <v>1164409.53148761</v>
      </c>
      <c r="E22" s="32">
        <v>1129361.4670362801</v>
      </c>
      <c r="F22" s="32">
        <v>35048.064451327402</v>
      </c>
      <c r="G22" s="32">
        <v>1129361.4670362801</v>
      </c>
      <c r="H22" s="32">
        <v>3.0099431088090801E-2</v>
      </c>
    </row>
    <row r="23" spans="1:8" ht="14.25" x14ac:dyDescent="0.2">
      <c r="A23" s="32">
        <v>22</v>
      </c>
      <c r="B23" s="33">
        <v>36</v>
      </c>
      <c r="C23" s="32">
        <v>193034.45</v>
      </c>
      <c r="D23" s="32">
        <v>782271.00432389404</v>
      </c>
      <c r="E23" s="32">
        <v>680958.757767451</v>
      </c>
      <c r="F23" s="32">
        <v>101312.246556443</v>
      </c>
      <c r="G23" s="32">
        <v>680958.757767451</v>
      </c>
      <c r="H23" s="32">
        <v>0.129510420297382</v>
      </c>
    </row>
    <row r="24" spans="1:8" ht="14.25" x14ac:dyDescent="0.2">
      <c r="A24" s="32">
        <v>23</v>
      </c>
      <c r="B24" s="33">
        <v>37</v>
      </c>
      <c r="C24" s="32">
        <v>179299.848</v>
      </c>
      <c r="D24" s="32">
        <v>1345330.6715831901</v>
      </c>
      <c r="E24" s="32">
        <v>1183122.4176337901</v>
      </c>
      <c r="F24" s="32">
        <v>162208.253949398</v>
      </c>
      <c r="G24" s="32">
        <v>1183122.4176337901</v>
      </c>
      <c r="H24" s="32">
        <v>0.120571289554048</v>
      </c>
    </row>
    <row r="25" spans="1:8" ht="14.25" x14ac:dyDescent="0.2">
      <c r="A25" s="32">
        <v>24</v>
      </c>
      <c r="B25" s="33">
        <v>38</v>
      </c>
      <c r="C25" s="32">
        <v>201789.83</v>
      </c>
      <c r="D25" s="32">
        <v>1134473.90507611</v>
      </c>
      <c r="E25" s="32">
        <v>1100459.9981885001</v>
      </c>
      <c r="F25" s="32">
        <v>34013.906887610603</v>
      </c>
      <c r="G25" s="32">
        <v>1100459.9981885001</v>
      </c>
      <c r="H25" s="32">
        <v>2.9982097195376901E-2</v>
      </c>
    </row>
    <row r="26" spans="1:8" ht="14.25" x14ac:dyDescent="0.2">
      <c r="A26" s="32">
        <v>25</v>
      </c>
      <c r="B26" s="33">
        <v>39</v>
      </c>
      <c r="C26" s="32">
        <v>86257.687000000005</v>
      </c>
      <c r="D26" s="32">
        <v>139295.72474340801</v>
      </c>
      <c r="E26" s="32">
        <v>101649.05595602001</v>
      </c>
      <c r="F26" s="32">
        <v>37646.668787388102</v>
      </c>
      <c r="G26" s="32">
        <v>101649.05595602001</v>
      </c>
      <c r="H26" s="32">
        <v>0.27026435202326399</v>
      </c>
    </row>
    <row r="27" spans="1:8" ht="14.25" x14ac:dyDescent="0.2">
      <c r="A27" s="32">
        <v>26</v>
      </c>
      <c r="B27" s="33">
        <v>42</v>
      </c>
      <c r="C27" s="32">
        <v>10941.585999999999</v>
      </c>
      <c r="D27" s="32">
        <v>184877.1054</v>
      </c>
      <c r="E27" s="32">
        <v>163726.99299999999</v>
      </c>
      <c r="F27" s="32">
        <v>21150.112400000002</v>
      </c>
      <c r="G27" s="32">
        <v>163726.99299999999</v>
      </c>
      <c r="H27" s="32">
        <v>0.11440092787173201</v>
      </c>
    </row>
    <row r="28" spans="1:8" ht="14.25" x14ac:dyDescent="0.2">
      <c r="A28" s="32">
        <v>27</v>
      </c>
      <c r="B28" s="33">
        <v>75</v>
      </c>
      <c r="C28" s="32">
        <v>557</v>
      </c>
      <c r="D28" s="32">
        <v>389600.00854700903</v>
      </c>
      <c r="E28" s="32">
        <v>366337.07658119698</v>
      </c>
      <c r="F28" s="32">
        <v>23262.931965812</v>
      </c>
      <c r="G28" s="32">
        <v>366337.07658119698</v>
      </c>
      <c r="H28" s="32">
        <v>5.9709782996591201E-2</v>
      </c>
    </row>
    <row r="29" spans="1:8" ht="14.25" x14ac:dyDescent="0.2">
      <c r="A29" s="32">
        <v>28</v>
      </c>
      <c r="B29" s="33">
        <v>76</v>
      </c>
      <c r="C29" s="32">
        <v>3283</v>
      </c>
      <c r="D29" s="32">
        <v>568705.35890598304</v>
      </c>
      <c r="E29" s="32">
        <v>533360.82964786305</v>
      </c>
      <c r="F29" s="32">
        <v>35344.529258119699</v>
      </c>
      <c r="G29" s="32">
        <v>533360.82964786305</v>
      </c>
      <c r="H29" s="32">
        <v>6.2149105340086497E-2</v>
      </c>
    </row>
    <row r="30" spans="1:8" ht="14.25" x14ac:dyDescent="0.2">
      <c r="A30" s="32">
        <v>29</v>
      </c>
      <c r="B30" s="33">
        <v>99</v>
      </c>
      <c r="C30" s="32">
        <v>36</v>
      </c>
      <c r="D30" s="32">
        <v>71091.877165116093</v>
      </c>
      <c r="E30" s="32">
        <v>59387.432266848198</v>
      </c>
      <c r="F30" s="32">
        <v>11704.4448982679</v>
      </c>
      <c r="G30" s="32">
        <v>59387.432266848198</v>
      </c>
      <c r="H30" s="32">
        <v>0.164638287312114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2014-09-01T02:47:51Z</dcterms:modified>
</cp:coreProperties>
</file>