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<sst xmlns="http://schemas.openxmlformats.org/spreadsheetml/2006/main" count="116" uniqueCount="73">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</sst>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N13" sqref="N1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17532021.5141</v>
      </c>
      <c r="F3" s="25">
        <f>RA!I7</f>
        <v>25644088.797600001</v>
      </c>
      <c r="G3" s="16">
        <f>E3-F3</f>
        <v>-8112067.2835000008</v>
      </c>
      <c r="H3" s="27">
        <f>RA!J7</f>
        <v>146.27000529845299</v>
      </c>
      <c r="I3" s="20">
        <f>SUM(I4:I40)</f>
        <v>17532025.864936486</v>
      </c>
      <c r="J3" s="21">
        <f>SUM(J4:J40)</f>
        <v>-8112067.2660212917</v>
      </c>
      <c r="K3" s="22">
        <f>E3-I3</f>
        <v>-4.3508364856243134</v>
      </c>
      <c r="L3" s="22">
        <f>G3-J3</f>
        <v>-1.7478709109127522E-2</v>
      </c>
    </row>
    <row r="4" spans="1:13" x14ac:dyDescent="0.15">
      <c r="A4" s="41">
        <f>RA!A8</f>
        <v>41884</v>
      </c>
      <c r="B4" s="12">
        <v>12</v>
      </c>
      <c r="C4" s="38" t="s">
        <v>6</v>
      </c>
      <c r="D4" s="38"/>
      <c r="E4" s="15">
        <f>VLOOKUP(C4,RA!B8:D39,3,0)</f>
        <v>696596.97779999999</v>
      </c>
      <c r="F4" s="25">
        <f>VLOOKUP(C4,RA!B8:I43,8,0)</f>
        <v>24188596.835700002</v>
      </c>
      <c r="G4" s="16">
        <f t="shared" ref="G4:G40" si="0">E4-F4</f>
        <v>-23491999.857900001</v>
      </c>
      <c r="H4" s="27">
        <f>RA!J8</f>
        <v>3472.39474280992</v>
      </c>
      <c r="I4" s="20">
        <f>VLOOKUP(B4,RMS!B:D,3,FALSE)</f>
        <v>696597.70279743604</v>
      </c>
      <c r="J4" s="21">
        <f>VLOOKUP(B4,RMS!B:E,4,FALSE)</f>
        <v>-23491999.847876899</v>
      </c>
      <c r="K4" s="22">
        <f t="shared" ref="K4:K40" si="1">E4-I4</f>
        <v>-0.72499743604566902</v>
      </c>
      <c r="L4" s="22">
        <f t="shared" ref="L4:L40" si="2">G4-J4</f>
        <v>-1.0023102164268494E-2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164906.7923</v>
      </c>
      <c r="F5" s="25">
        <f>VLOOKUP(C5,RA!B9:I44,8,0)</f>
        <v>31075.7333</v>
      </c>
      <c r="G5" s="16">
        <f t="shared" si="0"/>
        <v>133831.05900000001</v>
      </c>
      <c r="H5" s="27">
        <f>RA!J9</f>
        <v>18.8444228806942</v>
      </c>
      <c r="I5" s="20">
        <f>VLOOKUP(B5,RMS!B:D,3,FALSE)</f>
        <v>164906.90915522299</v>
      </c>
      <c r="J5" s="21">
        <f>VLOOKUP(B5,RMS!B:E,4,FALSE)</f>
        <v>133831.05534028399</v>
      </c>
      <c r="K5" s="22">
        <f t="shared" si="1"/>
        <v>-0.11685522299376316</v>
      </c>
      <c r="L5" s="22">
        <f t="shared" si="2"/>
        <v>3.6597160215023905E-3</v>
      </c>
      <c r="M5" s="36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110962.6128</v>
      </c>
      <c r="F6" s="25">
        <f>VLOOKUP(C6,RA!B10:I45,8,0)</f>
        <v>26186.492699999999</v>
      </c>
      <c r="G6" s="16">
        <f t="shared" si="0"/>
        <v>84776.1201</v>
      </c>
      <c r="H6" s="27">
        <f>RA!J10</f>
        <v>23.5993836475343</v>
      </c>
      <c r="I6" s="20">
        <f>VLOOKUP(B6,RMS!B:D,3,FALSE)</f>
        <v>110964.69648547001</v>
      </c>
      <c r="J6" s="21">
        <f>VLOOKUP(B6,RMS!B:E,4,FALSE)</f>
        <v>84776.120060683796</v>
      </c>
      <c r="K6" s="22">
        <f t="shared" si="1"/>
        <v>-2.0836854700028198</v>
      </c>
      <c r="L6" s="22">
        <f t="shared" si="2"/>
        <v>3.9316204492934048E-5</v>
      </c>
      <c r="M6" s="36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54702.4614</v>
      </c>
      <c r="F7" s="25">
        <f>VLOOKUP(C7,RA!B11:I46,8,0)</f>
        <v>11694.3699</v>
      </c>
      <c r="G7" s="16">
        <f t="shared" si="0"/>
        <v>43008.091500000002</v>
      </c>
      <c r="H7" s="27">
        <f>RA!J11</f>
        <v>21.378142044628401</v>
      </c>
      <c r="I7" s="20">
        <f>VLOOKUP(B7,RMS!B:D,3,FALSE)</f>
        <v>54702.492649572603</v>
      </c>
      <c r="J7" s="21">
        <f>VLOOKUP(B7,RMS!B:E,4,FALSE)</f>
        <v>43008.0915384615</v>
      </c>
      <c r="K7" s="22">
        <f t="shared" si="1"/>
        <v>-3.1249572602973785E-2</v>
      </c>
      <c r="L7" s="22">
        <f t="shared" si="2"/>
        <v>-3.8461497751995921E-5</v>
      </c>
      <c r="M7" s="36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212325.5686</v>
      </c>
      <c r="F8" s="25">
        <f>VLOOKUP(C8,RA!B12:I47,8,0)</f>
        <v>11047.290800000001</v>
      </c>
      <c r="G8" s="16">
        <f t="shared" si="0"/>
        <v>201278.27780000001</v>
      </c>
      <c r="H8" s="27">
        <f>RA!J12</f>
        <v>5.2029959805792299</v>
      </c>
      <c r="I8" s="20">
        <f>VLOOKUP(B8,RMS!B:D,3,FALSE)</f>
        <v>212325.559142735</v>
      </c>
      <c r="J8" s="21">
        <f>VLOOKUP(B8,RMS!B:E,4,FALSE)</f>
        <v>201278.27831538499</v>
      </c>
      <c r="K8" s="22">
        <f t="shared" si="1"/>
        <v>9.4572649977635592E-3</v>
      </c>
      <c r="L8" s="22">
        <f t="shared" si="2"/>
        <v>-5.1538497791625559E-4</v>
      </c>
      <c r="M8" s="36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264216.06020000001</v>
      </c>
      <c r="F9" s="25">
        <f>VLOOKUP(C9,RA!B13:I48,8,0)</f>
        <v>71750.936499999996</v>
      </c>
      <c r="G9" s="16">
        <f t="shared" si="0"/>
        <v>192465.1237</v>
      </c>
      <c r="H9" s="27">
        <f>RA!J13</f>
        <v>27.156160168949501</v>
      </c>
      <c r="I9" s="20">
        <f>VLOOKUP(B9,RMS!B:D,3,FALSE)</f>
        <v>264216.2672</v>
      </c>
      <c r="J9" s="21">
        <f>VLOOKUP(B9,RMS!B:E,4,FALSE)</f>
        <v>192465.12321453</v>
      </c>
      <c r="K9" s="22">
        <f t="shared" si="1"/>
        <v>-0.20699999999487773</v>
      </c>
      <c r="L9" s="22">
        <f t="shared" si="2"/>
        <v>4.8546999460086226E-4</v>
      </c>
      <c r="M9" s="36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185664.8314</v>
      </c>
      <c r="F10" s="25">
        <f>VLOOKUP(C10,RA!B14:I49,8,0)</f>
        <v>19336.201300000001</v>
      </c>
      <c r="G10" s="16">
        <f t="shared" si="0"/>
        <v>166328.63010000001</v>
      </c>
      <c r="H10" s="27">
        <f>RA!J14</f>
        <v>10.4145740225523</v>
      </c>
      <c r="I10" s="20">
        <f>VLOOKUP(B10,RMS!B:D,3,FALSE)</f>
        <v>185664.820261538</v>
      </c>
      <c r="J10" s="21">
        <f>VLOOKUP(B10,RMS!B:E,4,FALSE)</f>
        <v>166328.627139316</v>
      </c>
      <c r="K10" s="22">
        <f t="shared" si="1"/>
        <v>1.1138461995869875E-2</v>
      </c>
      <c r="L10" s="22">
        <f t="shared" si="2"/>
        <v>2.960684010758996E-3</v>
      </c>
      <c r="M10" s="36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99501.411200000002</v>
      </c>
      <c r="F11" s="25">
        <f>VLOOKUP(C11,RA!B15:I50,8,0)</f>
        <v>13873.700500000001</v>
      </c>
      <c r="G11" s="16">
        <f t="shared" si="0"/>
        <v>85627.710699999996</v>
      </c>
      <c r="H11" s="27">
        <f>RA!J15</f>
        <v>13.9432198324439</v>
      </c>
      <c r="I11" s="20">
        <f>VLOOKUP(B11,RMS!B:D,3,FALSE)</f>
        <v>99501.4388547009</v>
      </c>
      <c r="J11" s="21">
        <f>VLOOKUP(B11,RMS!B:E,4,FALSE)</f>
        <v>85627.711567521401</v>
      </c>
      <c r="K11" s="22">
        <f t="shared" si="1"/>
        <v>-2.7654700897983275E-2</v>
      </c>
      <c r="L11" s="22">
        <f t="shared" si="2"/>
        <v>-8.6752140487078577E-4</v>
      </c>
      <c r="M11" s="36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1054977.5290999999</v>
      </c>
      <c r="F12" s="25">
        <f>VLOOKUP(C12,RA!B16:I51,8,0)</f>
        <v>21021.899000000001</v>
      </c>
      <c r="G12" s="16">
        <f t="shared" si="0"/>
        <v>1033955.6301</v>
      </c>
      <c r="H12" s="27">
        <f>RA!J16</f>
        <v>1.9926395036995499</v>
      </c>
      <c r="I12" s="20">
        <f>VLOOKUP(B12,RMS!B:D,3,FALSE)</f>
        <v>1054977.3097999999</v>
      </c>
      <c r="J12" s="21">
        <f>VLOOKUP(B12,RMS!B:E,4,FALSE)</f>
        <v>1033955.6301</v>
      </c>
      <c r="K12" s="22">
        <f t="shared" si="1"/>
        <v>0.21929999999701977</v>
      </c>
      <c r="L12" s="22">
        <f t="shared" si="2"/>
        <v>0</v>
      </c>
      <c r="M12" s="36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1395298.9205</v>
      </c>
      <c r="F13" s="25">
        <f>VLOOKUP(C13,RA!B17:I52,8,0)</f>
        <v>50949.205499999996</v>
      </c>
      <c r="G13" s="16">
        <f t="shared" si="0"/>
        <v>1344349.7150000001</v>
      </c>
      <c r="H13" s="27">
        <f>RA!J17</f>
        <v>3.6514903546075002</v>
      </c>
      <c r="I13" s="20">
        <f>VLOOKUP(B13,RMS!B:D,3,FALSE)</f>
        <v>1395298.9704068401</v>
      </c>
      <c r="J13" s="21">
        <f>VLOOKUP(B13,RMS!B:E,4,FALSE)</f>
        <v>1344349.7155965799</v>
      </c>
      <c r="K13" s="22">
        <f t="shared" si="1"/>
        <v>-4.9906840082257986E-2</v>
      </c>
      <c r="L13" s="22">
        <f t="shared" si="2"/>
        <v>-5.9657986275851727E-4</v>
      </c>
      <c r="M13" s="36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1297390.6379</v>
      </c>
      <c r="F14" s="25">
        <f>VLOOKUP(C14,RA!B18:I53,8,0)</f>
        <v>213027.3523</v>
      </c>
      <c r="G14" s="16">
        <f t="shared" si="0"/>
        <v>1084363.2856000001</v>
      </c>
      <c r="H14" s="27">
        <f>RA!J18</f>
        <v>16.4196770099107</v>
      </c>
      <c r="I14" s="20">
        <f>VLOOKUP(B14,RMS!B:D,3,FALSE)</f>
        <v>1297390.77340171</v>
      </c>
      <c r="J14" s="21">
        <f>VLOOKUP(B14,RMS!B:E,4,FALSE)</f>
        <v>1084363.2798965799</v>
      </c>
      <c r="K14" s="22">
        <f t="shared" si="1"/>
        <v>-0.13550170999951661</v>
      </c>
      <c r="L14" s="22">
        <f t="shared" si="2"/>
        <v>5.7034201454371214E-3</v>
      </c>
      <c r="M14" s="36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516799.28759999998</v>
      </c>
      <c r="F15" s="25">
        <f>VLOOKUP(C15,RA!B19:I54,8,0)</f>
        <v>38504.862300000001</v>
      </c>
      <c r="G15" s="16">
        <f t="shared" si="0"/>
        <v>478294.4253</v>
      </c>
      <c r="H15" s="27">
        <f>RA!J19</f>
        <v>7.4506415205824696</v>
      </c>
      <c r="I15" s="20">
        <f>VLOOKUP(B15,RMS!B:D,3,FALSE)</f>
        <v>516799.29615982901</v>
      </c>
      <c r="J15" s="21">
        <f>VLOOKUP(B15,RMS!B:E,4,FALSE)</f>
        <v>478294.42517606798</v>
      </c>
      <c r="K15" s="22">
        <f t="shared" si="1"/>
        <v>-8.5598290315829217E-3</v>
      </c>
      <c r="L15" s="22">
        <f t="shared" si="2"/>
        <v>1.2393202632665634E-4</v>
      </c>
      <c r="M15" s="36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1088109.3691</v>
      </c>
      <c r="F16" s="25">
        <f>VLOOKUP(C16,RA!B20:I55,8,0)</f>
        <v>74682.872000000003</v>
      </c>
      <c r="G16" s="16">
        <f t="shared" si="0"/>
        <v>1013426.4971</v>
      </c>
      <c r="H16" s="27">
        <f>RA!J20</f>
        <v>6.8635446142488297</v>
      </c>
      <c r="I16" s="20">
        <f>VLOOKUP(B16,RMS!B:D,3,FALSE)</f>
        <v>1088109.3159</v>
      </c>
      <c r="J16" s="21">
        <f>VLOOKUP(B16,RMS!B:E,4,FALSE)</f>
        <v>1013426.4971</v>
      </c>
      <c r="K16" s="22">
        <f t="shared" si="1"/>
        <v>5.3199999965727329E-2</v>
      </c>
      <c r="L16" s="22">
        <f t="shared" si="2"/>
        <v>0</v>
      </c>
      <c r="M16" s="36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332621.82919999998</v>
      </c>
      <c r="F17" s="25">
        <f>VLOOKUP(C17,RA!B21:I56,8,0)</f>
        <v>39433.578000000001</v>
      </c>
      <c r="G17" s="16">
        <f t="shared" si="0"/>
        <v>293188.2512</v>
      </c>
      <c r="H17" s="27">
        <f>RA!J21</f>
        <v>11.8553788531688</v>
      </c>
      <c r="I17" s="20">
        <f>VLOOKUP(B17,RMS!B:D,3,FALSE)</f>
        <v>332621.648982157</v>
      </c>
      <c r="J17" s="21">
        <f>VLOOKUP(B17,RMS!B:E,4,FALSE)</f>
        <v>293188.25121161802</v>
      </c>
      <c r="K17" s="22">
        <f t="shared" si="1"/>
        <v>0.18021784297889099</v>
      </c>
      <c r="L17" s="22">
        <f t="shared" si="2"/>
        <v>-1.1618016287684441E-5</v>
      </c>
      <c r="M17" s="36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1138587.0204</v>
      </c>
      <c r="F18" s="25">
        <f>VLOOKUP(C18,RA!B22:I57,8,0)</f>
        <v>123318.7248</v>
      </c>
      <c r="G18" s="16">
        <f t="shared" si="0"/>
        <v>1015268.2956000001</v>
      </c>
      <c r="H18" s="27">
        <f>RA!J22</f>
        <v>10.830856367629799</v>
      </c>
      <c r="I18" s="20">
        <f>VLOOKUP(B18,RMS!B:D,3,FALSE)</f>
        <v>1138587.47466667</v>
      </c>
      <c r="J18" s="21">
        <f>VLOOKUP(B18,RMS!B:E,4,FALSE)</f>
        <v>1015268.2968</v>
      </c>
      <c r="K18" s="22">
        <f t="shared" si="1"/>
        <v>-0.45426666992716491</v>
      </c>
      <c r="L18" s="22">
        <f t="shared" si="2"/>
        <v>-1.1999999405816197E-3</v>
      </c>
      <c r="M18" s="36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3192914.3456999999</v>
      </c>
      <c r="F19" s="25">
        <f>VLOOKUP(C19,RA!B23:I58,8,0)</f>
        <v>66501.566300000006</v>
      </c>
      <c r="G19" s="16">
        <f t="shared" si="0"/>
        <v>3126412.7793999999</v>
      </c>
      <c r="H19" s="27">
        <f>RA!J23</f>
        <v>2.08278579065423</v>
      </c>
      <c r="I19" s="20">
        <f>VLOOKUP(B19,RMS!B:D,3,FALSE)</f>
        <v>3192915.5150350402</v>
      </c>
      <c r="J19" s="21">
        <f>VLOOKUP(B19,RMS!B:E,4,FALSE)</f>
        <v>3126412.8252632502</v>
      </c>
      <c r="K19" s="22">
        <f t="shared" si="1"/>
        <v>-1.1693350402638316</v>
      </c>
      <c r="L19" s="22">
        <f t="shared" si="2"/>
        <v>-4.5863250270485878E-2</v>
      </c>
      <c r="M19" s="36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224483.98819999999</v>
      </c>
      <c r="F20" s="25">
        <f>VLOOKUP(C20,RA!B24:I59,8,0)</f>
        <v>44188.4</v>
      </c>
      <c r="G20" s="16">
        <f t="shared" si="0"/>
        <v>180295.5882</v>
      </c>
      <c r="H20" s="27">
        <f>RA!J24</f>
        <v>19.684432887316301</v>
      </c>
      <c r="I20" s="20">
        <f>VLOOKUP(B20,RMS!B:D,3,FALSE)</f>
        <v>224483.981445518</v>
      </c>
      <c r="J20" s="21">
        <f>VLOOKUP(B20,RMS!B:E,4,FALSE)</f>
        <v>180295.57291408599</v>
      </c>
      <c r="K20" s="22">
        <f t="shared" si="1"/>
        <v>6.7544819903559983E-3</v>
      </c>
      <c r="L20" s="22">
        <f t="shared" si="2"/>
        <v>1.5285914007108659E-2</v>
      </c>
      <c r="M20" s="36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228016.0313</v>
      </c>
      <c r="F21" s="25">
        <f>VLOOKUP(C21,RA!B25:I60,8,0)</f>
        <v>21722.524600000001</v>
      </c>
      <c r="G21" s="16">
        <f t="shared" si="0"/>
        <v>206293.5067</v>
      </c>
      <c r="H21" s="27">
        <f>RA!J25</f>
        <v>9.5267532182505796</v>
      </c>
      <c r="I21" s="20">
        <f>VLOOKUP(B21,RMS!B:D,3,FALSE)</f>
        <v>228016.028886885</v>
      </c>
      <c r="J21" s="21">
        <f>VLOOKUP(B21,RMS!B:E,4,FALSE)</f>
        <v>206293.50759985199</v>
      </c>
      <c r="K21" s="22">
        <f t="shared" si="1"/>
        <v>2.4131149984896183E-3</v>
      </c>
      <c r="L21" s="22">
        <f t="shared" si="2"/>
        <v>-8.9985199156217277E-4</v>
      </c>
      <c r="M21" s="36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629881.95959999994</v>
      </c>
      <c r="F22" s="25">
        <f>VLOOKUP(C22,RA!B26:I61,8,0)</f>
        <v>99451.586800000005</v>
      </c>
      <c r="G22" s="16">
        <f t="shared" si="0"/>
        <v>530430.3727999999</v>
      </c>
      <c r="H22" s="27">
        <f>RA!J26</f>
        <v>15.7889244618398</v>
      </c>
      <c r="I22" s="20">
        <f>VLOOKUP(B22,RMS!B:D,3,FALSE)</f>
        <v>629881.96296350495</v>
      </c>
      <c r="J22" s="21">
        <f>VLOOKUP(B22,RMS!B:E,4,FALSE)</f>
        <v>530430.38224653702</v>
      </c>
      <c r="K22" s="22">
        <f t="shared" si="1"/>
        <v>-3.3635050058364868E-3</v>
      </c>
      <c r="L22" s="22">
        <f t="shared" si="2"/>
        <v>-9.446537122130394E-3</v>
      </c>
      <c r="M22" s="36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290736.8701</v>
      </c>
      <c r="F23" s="25">
        <f>VLOOKUP(C23,RA!B27:I62,8,0)</f>
        <v>95091.300199999998</v>
      </c>
      <c r="G23" s="16">
        <f t="shared" si="0"/>
        <v>195645.5699</v>
      </c>
      <c r="H23" s="27">
        <f>RA!J27</f>
        <v>32.706997281525702</v>
      </c>
      <c r="I23" s="20">
        <f>VLOOKUP(B23,RMS!B:D,3,FALSE)</f>
        <v>290736.82738408598</v>
      </c>
      <c r="J23" s="21">
        <f>VLOOKUP(B23,RMS!B:E,4,FALSE)</f>
        <v>195645.576723198</v>
      </c>
      <c r="K23" s="22">
        <f t="shared" si="1"/>
        <v>4.2715914023574442E-2</v>
      </c>
      <c r="L23" s="22">
        <f t="shared" si="2"/>
        <v>-6.8231979967094958E-3</v>
      </c>
      <c r="M23" s="36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921642.53879999998</v>
      </c>
      <c r="F24" s="25">
        <f>VLOOKUP(C24,RA!B28:I63,8,0)</f>
        <v>38943.955999999998</v>
      </c>
      <c r="G24" s="16">
        <f t="shared" si="0"/>
        <v>882698.58279999997</v>
      </c>
      <c r="H24" s="27">
        <f>RA!J28</f>
        <v>4.2254946316503501</v>
      </c>
      <c r="I24" s="20">
        <f>VLOOKUP(B24,RMS!B:D,3,FALSE)</f>
        <v>921642.53881238902</v>
      </c>
      <c r="J24" s="21">
        <f>VLOOKUP(B24,RMS!B:E,4,FALSE)</f>
        <v>882698.56706371706</v>
      </c>
      <c r="K24" s="22">
        <f t="shared" si="1"/>
        <v>-1.238903496414423E-5</v>
      </c>
      <c r="L24" s="22">
        <f t="shared" si="2"/>
        <v>1.5736282919533551E-2</v>
      </c>
      <c r="M24" s="36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667139.54570000002</v>
      </c>
      <c r="F25" s="25">
        <f>VLOOKUP(C25,RA!B29:I64,8,0)</f>
        <v>91800.366599999994</v>
      </c>
      <c r="G25" s="16">
        <f t="shared" si="0"/>
        <v>575339.17910000007</v>
      </c>
      <c r="H25" s="27">
        <f>RA!J29</f>
        <v>13.7602945578167</v>
      </c>
      <c r="I25" s="20">
        <f>VLOOKUP(B25,RMS!B:D,3,FALSE)</f>
        <v>667139.543944248</v>
      </c>
      <c r="J25" s="21">
        <f>VLOOKUP(B25,RMS!B:E,4,FALSE)</f>
        <v>575339.15912690398</v>
      </c>
      <c r="K25" s="22">
        <f t="shared" si="1"/>
        <v>1.7557520186528563E-3</v>
      </c>
      <c r="L25" s="22">
        <f t="shared" si="2"/>
        <v>1.9973096088506281E-2</v>
      </c>
      <c r="M25" s="36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929647.7095</v>
      </c>
      <c r="F26" s="25">
        <f>VLOOKUP(C26,RA!B30:I65,8,0)</f>
        <v>127279.8916</v>
      </c>
      <c r="G26" s="16">
        <f t="shared" si="0"/>
        <v>802367.81790000002</v>
      </c>
      <c r="H26" s="27">
        <f>RA!J30</f>
        <v>13.691196170262799</v>
      </c>
      <c r="I26" s="20">
        <f>VLOOKUP(B26,RMS!B:D,3,FALSE)</f>
        <v>929647.69787168095</v>
      </c>
      <c r="J26" s="21">
        <f>VLOOKUP(B26,RMS!B:E,4,FALSE)</f>
        <v>802367.82433477603</v>
      </c>
      <c r="K26" s="22">
        <f t="shared" si="1"/>
        <v>1.1628319043666124E-2</v>
      </c>
      <c r="L26" s="22">
        <f t="shared" si="2"/>
        <v>-6.4347760053351521E-3</v>
      </c>
      <c r="M26" s="36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876364.60459999996</v>
      </c>
      <c r="F27" s="25">
        <f>VLOOKUP(C27,RA!B31:I66,8,0)</f>
        <v>26195.003499999999</v>
      </c>
      <c r="G27" s="16">
        <f t="shared" si="0"/>
        <v>850169.60109999997</v>
      </c>
      <c r="H27" s="27">
        <f>RA!J31</f>
        <v>2.98905311356752</v>
      </c>
      <c r="I27" s="20">
        <f>VLOOKUP(B27,RMS!B:D,3,FALSE)</f>
        <v>876364.53819999995</v>
      </c>
      <c r="J27" s="21">
        <f>VLOOKUP(B27,RMS!B:E,4,FALSE)</f>
        <v>850169.61109999998</v>
      </c>
      <c r="K27" s="22">
        <f t="shared" si="1"/>
        <v>6.6400000010617077E-2</v>
      </c>
      <c r="L27" s="22">
        <f t="shared" si="2"/>
        <v>-1.0000000009313226E-2</v>
      </c>
      <c r="M27" s="36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102929.84050000001</v>
      </c>
      <c r="F28" s="25">
        <f>VLOOKUP(C28,RA!B32:I67,8,0)</f>
        <v>30009.6319</v>
      </c>
      <c r="G28" s="16">
        <f t="shared" si="0"/>
        <v>72920.208600000013</v>
      </c>
      <c r="H28" s="27">
        <f>RA!J32</f>
        <v>29.155424466046899</v>
      </c>
      <c r="I28" s="20">
        <f>VLOOKUP(B28,RMS!B:D,3,FALSE)</f>
        <v>102929.793064065</v>
      </c>
      <c r="J28" s="21">
        <f>VLOOKUP(B28,RMS!B:E,4,FALSE)</f>
        <v>72920.1967929128</v>
      </c>
      <c r="K28" s="22">
        <f t="shared" si="1"/>
        <v>4.7435935004614294E-2</v>
      </c>
      <c r="L28" s="22">
        <f t="shared" si="2"/>
        <v>1.1807087212218903E-2</v>
      </c>
      <c r="M28" s="36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20.619499999999999</v>
      </c>
      <c r="F29" s="25">
        <f>VLOOKUP(C29,RA!B33:I68,8,0)</f>
        <v>2.1968000000000001</v>
      </c>
      <c r="G29" s="16">
        <f t="shared" si="0"/>
        <v>18.422699999999999</v>
      </c>
      <c r="H29" s="27">
        <f>RA!J33</f>
        <v>10.6539925798395</v>
      </c>
      <c r="I29" s="20">
        <f>VLOOKUP(B29,RMS!B:D,3,FALSE)</f>
        <v>20.619499999999999</v>
      </c>
      <c r="J29" s="21">
        <f>VLOOKUP(B29,RMS!B:E,4,FALSE)</f>
        <v>18.422699999999999</v>
      </c>
      <c r="K29" s="22">
        <f t="shared" si="1"/>
        <v>0</v>
      </c>
      <c r="L29" s="22">
        <f t="shared" si="2"/>
        <v>0</v>
      </c>
      <c r="M29" s="36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6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144139.19270000001</v>
      </c>
      <c r="F31" s="25">
        <f>VLOOKUP(C31,RA!B35:I70,8,0)</f>
        <v>20143.095700000002</v>
      </c>
      <c r="G31" s="16">
        <f t="shared" si="0"/>
        <v>123996.09700000001</v>
      </c>
      <c r="H31" s="27">
        <f>RA!J35</f>
        <v>13.9747526836259</v>
      </c>
      <c r="I31" s="20">
        <f>VLOOKUP(B31,RMS!B:D,3,FALSE)</f>
        <v>144139.19219999999</v>
      </c>
      <c r="J31" s="21">
        <f>VLOOKUP(B31,RMS!B:E,4,FALSE)</f>
        <v>123996.0981</v>
      </c>
      <c r="K31" s="22">
        <f t="shared" si="1"/>
        <v>5.0000002374872565E-4</v>
      </c>
      <c r="L31" s="22">
        <f t="shared" si="2"/>
        <v>-1.0999999940395355E-3</v>
      </c>
      <c r="M31" s="36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6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6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6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282445.82030000002</v>
      </c>
      <c r="F35" s="25">
        <f>VLOOKUP(C35,RA!B8:I74,8,0)</f>
        <v>18604.655900000002</v>
      </c>
      <c r="G35" s="16">
        <f t="shared" si="0"/>
        <v>263841.16440000001</v>
      </c>
      <c r="H35" s="27">
        <f>RA!J39</f>
        <v>6.5869821972366402</v>
      </c>
      <c r="I35" s="20">
        <f>VLOOKUP(B35,RMS!B:D,3,FALSE)</f>
        <v>282445.82051282102</v>
      </c>
      <c r="J35" s="21">
        <f>VLOOKUP(B35,RMS!B:E,4,FALSE)</f>
        <v>263841.16205128201</v>
      </c>
      <c r="K35" s="22">
        <f t="shared" si="1"/>
        <v>-2.1282100351527333E-4</v>
      </c>
      <c r="L35" s="22">
        <f t="shared" si="2"/>
        <v>2.3487180005759001E-3</v>
      </c>
      <c r="M35" s="36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390089.85190000001</v>
      </c>
      <c r="F36" s="25">
        <f>VLOOKUP(C36,RA!B8:I75,8,0)</f>
        <v>24567.161499999998</v>
      </c>
      <c r="G36" s="16">
        <f t="shared" si="0"/>
        <v>365522.69040000002</v>
      </c>
      <c r="H36" s="27">
        <f>RA!J40</f>
        <v>6.2978212276841896</v>
      </c>
      <c r="I36" s="20">
        <f>VLOOKUP(B36,RMS!B:D,3,FALSE)</f>
        <v>390089.84319230798</v>
      </c>
      <c r="J36" s="21">
        <f>VLOOKUP(B36,RMS!B:E,4,FALSE)</f>
        <v>365522.69274273497</v>
      </c>
      <c r="K36" s="22">
        <f t="shared" si="1"/>
        <v>8.7076920317485929E-3</v>
      </c>
      <c r="L36" s="22">
        <f t="shared" si="2"/>
        <v>-2.3427349515259266E-3</v>
      </c>
      <c r="M36" s="36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6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6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6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38907.286200000002</v>
      </c>
      <c r="F40" s="25">
        <f>VLOOKUP(C40,RA!B8:I78,8,0)</f>
        <v>5087.4056</v>
      </c>
      <c r="G40" s="16">
        <f t="shared" si="0"/>
        <v>33819.880600000004</v>
      </c>
      <c r="H40" s="27">
        <f>RA!J43</f>
        <v>0</v>
      </c>
      <c r="I40" s="20">
        <f>VLOOKUP(B40,RMS!B:D,3,FALSE)</f>
        <v>38907.286060056002</v>
      </c>
      <c r="J40" s="21">
        <f>VLOOKUP(B40,RMS!B:E,4,FALSE)</f>
        <v>33819.880039331401</v>
      </c>
      <c r="K40" s="22">
        <f t="shared" si="1"/>
        <v>1.3994400069350377E-4</v>
      </c>
      <c r="L40" s="22">
        <f t="shared" si="2"/>
        <v>5.6066860270220786E-4</v>
      </c>
      <c r="M40" s="36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topLeftCell="A19" workbookViewId="0">
      <selection sqref="A1:W44"/>
    </sheetView>
  </sheetViews>
  <sheetFormatPr defaultRowHeight="11.25" x14ac:dyDescent="0.15"/>
  <cols>
    <col min="1" max="1" width="7.75" style="35" customWidth="1"/>
    <col min="2" max="3" width="9" style="35"/>
    <col min="4" max="4" width="11.5" style="35" bestFit="1" customWidth="1"/>
    <col min="5" max="5" width="10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56" t="s">
        <v>47</v>
      </c>
      <c r="W1" s="46"/>
    </row>
    <row r="2" spans="1:23" ht="12.7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56"/>
      <c r="W2" s="46"/>
    </row>
    <row r="3" spans="1:23" ht="23.25" thickBot="1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57" t="s">
        <v>48</v>
      </c>
      <c r="W3" s="46"/>
    </row>
    <row r="4" spans="1:23" ht="15" thickTop="1" thickBo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55"/>
      <c r="W4" s="46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7" t="s">
        <v>4</v>
      </c>
      <c r="C6" s="48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9" t="s">
        <v>5</v>
      </c>
      <c r="B7" s="50"/>
      <c r="C7" s="51"/>
      <c r="D7" s="65">
        <v>17532021.5141</v>
      </c>
      <c r="E7" s="65">
        <v>18383819</v>
      </c>
      <c r="F7" s="66">
        <v>95.366591207735496</v>
      </c>
      <c r="G7" s="65">
        <v>15970009.7915</v>
      </c>
      <c r="H7" s="66">
        <v>9.7809064802914403</v>
      </c>
      <c r="I7" s="65">
        <v>25644088.797600001</v>
      </c>
      <c r="J7" s="66">
        <v>146.27000529845299</v>
      </c>
      <c r="K7" s="65">
        <v>1850823.0178</v>
      </c>
      <c r="L7" s="66">
        <v>11.589366831729199</v>
      </c>
      <c r="M7" s="66">
        <v>12.8555056593591</v>
      </c>
      <c r="N7" s="65">
        <v>35969549.889300004</v>
      </c>
      <c r="O7" s="65">
        <v>4806293733.5123997</v>
      </c>
      <c r="P7" s="65">
        <v>927806</v>
      </c>
      <c r="Q7" s="65">
        <v>1006315</v>
      </c>
      <c r="R7" s="66">
        <v>-7.8016326895654</v>
      </c>
      <c r="S7" s="65">
        <v>18.8962148489016</v>
      </c>
      <c r="T7" s="65">
        <v>18.3218260437338</v>
      </c>
      <c r="U7" s="67">
        <v>3.0397029762877499</v>
      </c>
      <c r="V7" s="55"/>
      <c r="W7" s="55"/>
    </row>
    <row r="8" spans="1:23" ht="14.25" thickBot="1" x14ac:dyDescent="0.2">
      <c r="A8" s="52">
        <v>41884</v>
      </c>
      <c r="B8" s="42" t="s">
        <v>6</v>
      </c>
      <c r="C8" s="43"/>
      <c r="D8" s="68">
        <v>696596.97779999999</v>
      </c>
      <c r="E8" s="68">
        <v>713327</v>
      </c>
      <c r="F8" s="69">
        <v>97.6546489618366</v>
      </c>
      <c r="G8" s="68">
        <v>684275.6213</v>
      </c>
      <c r="H8" s="69">
        <v>1.80064233131552</v>
      </c>
      <c r="I8" s="68">
        <v>24188596.835700002</v>
      </c>
      <c r="J8" s="69">
        <v>3472.39474280992</v>
      </c>
      <c r="K8" s="68">
        <v>141877.82999999999</v>
      </c>
      <c r="L8" s="69">
        <v>20.734017928398199</v>
      </c>
      <c r="M8" s="69">
        <v>169.48891173272099</v>
      </c>
      <c r="N8" s="68">
        <v>1511915.8759000001</v>
      </c>
      <c r="O8" s="68">
        <v>182616387.7335</v>
      </c>
      <c r="P8" s="68">
        <v>29009</v>
      </c>
      <c r="Q8" s="68">
        <v>34097</v>
      </c>
      <c r="R8" s="69">
        <v>-14.922133912074401</v>
      </c>
      <c r="S8" s="68">
        <v>24.0131330897308</v>
      </c>
      <c r="T8" s="68">
        <v>23.911748778484899</v>
      </c>
      <c r="U8" s="70">
        <v>0.42220359528686202</v>
      </c>
      <c r="V8" s="55"/>
      <c r="W8" s="55"/>
    </row>
    <row r="9" spans="1:23" ht="12" customHeight="1" thickBot="1" x14ac:dyDescent="0.2">
      <c r="A9" s="53"/>
      <c r="B9" s="42" t="s">
        <v>7</v>
      </c>
      <c r="C9" s="43"/>
      <c r="D9" s="68">
        <v>164906.7923</v>
      </c>
      <c r="E9" s="68">
        <v>232068</v>
      </c>
      <c r="F9" s="69">
        <v>71.059686083389394</v>
      </c>
      <c r="G9" s="68">
        <v>180049.39420000001</v>
      </c>
      <c r="H9" s="69">
        <v>-8.4102487360660092</v>
      </c>
      <c r="I9" s="68">
        <v>31075.7333</v>
      </c>
      <c r="J9" s="69">
        <v>18.8444228806942</v>
      </c>
      <c r="K9" s="68">
        <v>25659.065500000001</v>
      </c>
      <c r="L9" s="69">
        <v>14.2511257058148</v>
      </c>
      <c r="M9" s="69">
        <v>0.21110152277369601</v>
      </c>
      <c r="N9" s="68">
        <v>407066.57390000002</v>
      </c>
      <c r="O9" s="68">
        <v>32474706.787099998</v>
      </c>
      <c r="P9" s="68">
        <v>9882</v>
      </c>
      <c r="Q9" s="68">
        <v>12803</v>
      </c>
      <c r="R9" s="69">
        <v>-22.8149652425213</v>
      </c>
      <c r="S9" s="68">
        <v>16.687592825338999</v>
      </c>
      <c r="T9" s="68">
        <v>18.914299898461302</v>
      </c>
      <c r="U9" s="70">
        <v>-13.343488760950599</v>
      </c>
      <c r="V9" s="55"/>
      <c r="W9" s="55"/>
    </row>
    <row r="10" spans="1:23" ht="14.25" thickBot="1" x14ac:dyDescent="0.2">
      <c r="A10" s="53"/>
      <c r="B10" s="42" t="s">
        <v>8</v>
      </c>
      <c r="C10" s="43"/>
      <c r="D10" s="68">
        <v>110962.6128</v>
      </c>
      <c r="E10" s="68">
        <v>172538</v>
      </c>
      <c r="F10" s="69">
        <v>64.311985069955597</v>
      </c>
      <c r="G10" s="68">
        <v>113689.7757</v>
      </c>
      <c r="H10" s="69">
        <v>-2.3987758645916699</v>
      </c>
      <c r="I10" s="68">
        <v>26186.492699999999</v>
      </c>
      <c r="J10" s="69">
        <v>23.5993836475343</v>
      </c>
      <c r="K10" s="68">
        <v>20470.8266</v>
      </c>
      <c r="L10" s="69">
        <v>18.005864180801598</v>
      </c>
      <c r="M10" s="69">
        <v>0.27921032265497298</v>
      </c>
      <c r="N10" s="68">
        <v>243168.1428</v>
      </c>
      <c r="O10" s="68">
        <v>46742612.119999997</v>
      </c>
      <c r="P10" s="68">
        <v>84698</v>
      </c>
      <c r="Q10" s="68">
        <v>94203</v>
      </c>
      <c r="R10" s="69">
        <v>-10.089912210863799</v>
      </c>
      <c r="S10" s="68">
        <v>1.31009720182295</v>
      </c>
      <c r="T10" s="68">
        <v>1.40341103786504</v>
      </c>
      <c r="U10" s="70">
        <v>-7.1226650902120996</v>
      </c>
      <c r="V10" s="55"/>
      <c r="W10" s="55"/>
    </row>
    <row r="11" spans="1:23" ht="14.25" thickBot="1" x14ac:dyDescent="0.2">
      <c r="A11" s="53"/>
      <c r="B11" s="42" t="s">
        <v>9</v>
      </c>
      <c r="C11" s="43"/>
      <c r="D11" s="68">
        <v>54702.4614</v>
      </c>
      <c r="E11" s="68">
        <v>59905</v>
      </c>
      <c r="F11" s="69">
        <v>91.315351640096793</v>
      </c>
      <c r="G11" s="68">
        <v>51163.256699999998</v>
      </c>
      <c r="H11" s="69">
        <v>6.9174734531705502</v>
      </c>
      <c r="I11" s="68">
        <v>11694.3699</v>
      </c>
      <c r="J11" s="69">
        <v>21.378142044628401</v>
      </c>
      <c r="K11" s="68">
        <v>10155.9511</v>
      </c>
      <c r="L11" s="69">
        <v>19.8500872599848</v>
      </c>
      <c r="M11" s="69">
        <v>0.151479539912318</v>
      </c>
      <c r="N11" s="68">
        <v>111409.00440000001</v>
      </c>
      <c r="O11" s="68">
        <v>18884192.767999999</v>
      </c>
      <c r="P11" s="68">
        <v>2754</v>
      </c>
      <c r="Q11" s="68">
        <v>3015</v>
      </c>
      <c r="R11" s="69">
        <v>-8.6567164179104505</v>
      </c>
      <c r="S11" s="68">
        <v>19.8629126361656</v>
      </c>
      <c r="T11" s="68">
        <v>18.808140298507499</v>
      </c>
      <c r="U11" s="70">
        <v>5.3102601666667404</v>
      </c>
      <c r="V11" s="55"/>
      <c r="W11" s="55"/>
    </row>
    <row r="12" spans="1:23" ht="14.25" thickBot="1" x14ac:dyDescent="0.2">
      <c r="A12" s="53"/>
      <c r="B12" s="42" t="s">
        <v>10</v>
      </c>
      <c r="C12" s="43"/>
      <c r="D12" s="68">
        <v>212325.5686</v>
      </c>
      <c r="E12" s="68">
        <v>305130</v>
      </c>
      <c r="F12" s="69">
        <v>69.585281224396198</v>
      </c>
      <c r="G12" s="68">
        <v>207800.7985</v>
      </c>
      <c r="H12" s="69">
        <v>2.1774555885549098</v>
      </c>
      <c r="I12" s="68">
        <v>11047.290800000001</v>
      </c>
      <c r="J12" s="69">
        <v>5.2029959805792299</v>
      </c>
      <c r="K12" s="68">
        <v>16608.723999999998</v>
      </c>
      <c r="L12" s="69">
        <v>7.9926179879429098</v>
      </c>
      <c r="M12" s="69">
        <v>-0.33485011852807001</v>
      </c>
      <c r="N12" s="68">
        <v>445795.66480000003</v>
      </c>
      <c r="O12" s="68">
        <v>56900612.734800003</v>
      </c>
      <c r="P12" s="68">
        <v>2116</v>
      </c>
      <c r="Q12" s="68">
        <v>2585</v>
      </c>
      <c r="R12" s="69">
        <v>-18.1431334622824</v>
      </c>
      <c r="S12" s="68">
        <v>100.3428963138</v>
      </c>
      <c r="T12" s="68">
        <v>90.317251914893603</v>
      </c>
      <c r="U12" s="70">
        <v>9.9913843104080708</v>
      </c>
      <c r="V12" s="55"/>
      <c r="W12" s="55"/>
    </row>
    <row r="13" spans="1:23" ht="14.25" thickBot="1" x14ac:dyDescent="0.2">
      <c r="A13" s="53"/>
      <c r="B13" s="42" t="s">
        <v>11</v>
      </c>
      <c r="C13" s="43"/>
      <c r="D13" s="68">
        <v>264216.06020000001</v>
      </c>
      <c r="E13" s="68">
        <v>303567</v>
      </c>
      <c r="F13" s="69">
        <v>87.037148372517393</v>
      </c>
      <c r="G13" s="68">
        <v>289266.1262</v>
      </c>
      <c r="H13" s="69">
        <v>-8.6598684502312793</v>
      </c>
      <c r="I13" s="68">
        <v>71750.936499999996</v>
      </c>
      <c r="J13" s="69">
        <v>27.156160168949501</v>
      </c>
      <c r="K13" s="68">
        <v>77521.123300000007</v>
      </c>
      <c r="L13" s="69">
        <v>26.799239965761299</v>
      </c>
      <c r="M13" s="69">
        <v>-7.4433735662858005E-2</v>
      </c>
      <c r="N13" s="68">
        <v>597168.09120000002</v>
      </c>
      <c r="O13" s="68">
        <v>90736310.340800002</v>
      </c>
      <c r="P13" s="68">
        <v>11822</v>
      </c>
      <c r="Q13" s="68">
        <v>14443</v>
      </c>
      <c r="R13" s="69">
        <v>-18.147199335318099</v>
      </c>
      <c r="S13" s="68">
        <v>22.349522940280799</v>
      </c>
      <c r="T13" s="68">
        <v>23.052830506127499</v>
      </c>
      <c r="U13" s="70">
        <v>-3.14685717330961</v>
      </c>
      <c r="V13" s="55"/>
      <c r="W13" s="55"/>
    </row>
    <row r="14" spans="1:23" ht="14.25" thickBot="1" x14ac:dyDescent="0.2">
      <c r="A14" s="53"/>
      <c r="B14" s="42" t="s">
        <v>12</v>
      </c>
      <c r="C14" s="43"/>
      <c r="D14" s="68">
        <v>185664.8314</v>
      </c>
      <c r="E14" s="68">
        <v>158877</v>
      </c>
      <c r="F14" s="69">
        <v>116.860735915205</v>
      </c>
      <c r="G14" s="68">
        <v>142493.80059999999</v>
      </c>
      <c r="H14" s="69">
        <v>30.296778258576399</v>
      </c>
      <c r="I14" s="68">
        <v>19336.201300000001</v>
      </c>
      <c r="J14" s="69">
        <v>10.4145740225523</v>
      </c>
      <c r="K14" s="68">
        <v>23208.230500000001</v>
      </c>
      <c r="L14" s="69">
        <v>16.2871861107479</v>
      </c>
      <c r="M14" s="69">
        <v>-0.16683862218621101</v>
      </c>
      <c r="N14" s="68">
        <v>301204.41470000002</v>
      </c>
      <c r="O14" s="68">
        <v>43350807.9877</v>
      </c>
      <c r="P14" s="68">
        <v>2120</v>
      </c>
      <c r="Q14" s="68">
        <v>2154</v>
      </c>
      <c r="R14" s="69">
        <v>-1.5784586815227399</v>
      </c>
      <c r="S14" s="68">
        <v>87.577750660377404</v>
      </c>
      <c r="T14" s="68">
        <v>53.639546564531102</v>
      </c>
      <c r="U14" s="70">
        <v>38.752084678969602</v>
      </c>
      <c r="V14" s="55"/>
      <c r="W14" s="55"/>
    </row>
    <row r="15" spans="1:23" ht="14.25" thickBot="1" x14ac:dyDescent="0.2">
      <c r="A15" s="53"/>
      <c r="B15" s="42" t="s">
        <v>13</v>
      </c>
      <c r="C15" s="43"/>
      <c r="D15" s="68">
        <v>99501.411200000002</v>
      </c>
      <c r="E15" s="68">
        <v>75657</v>
      </c>
      <c r="F15" s="69">
        <v>131.516464041662</v>
      </c>
      <c r="G15" s="68">
        <v>87163.846399999995</v>
      </c>
      <c r="H15" s="69">
        <v>14.1544519999521</v>
      </c>
      <c r="I15" s="68">
        <v>13873.700500000001</v>
      </c>
      <c r="J15" s="69">
        <v>13.9432198324439</v>
      </c>
      <c r="K15" s="68">
        <v>12313.901099999999</v>
      </c>
      <c r="L15" s="69">
        <v>14.127303473381399</v>
      </c>
      <c r="M15" s="69">
        <v>0.12666980084808399</v>
      </c>
      <c r="N15" s="68">
        <v>216639.7261</v>
      </c>
      <c r="O15" s="68">
        <v>33922218.624300003</v>
      </c>
      <c r="P15" s="68">
        <v>3223</v>
      </c>
      <c r="Q15" s="68">
        <v>3773</v>
      </c>
      <c r="R15" s="69">
        <v>-14.5772594752187</v>
      </c>
      <c r="S15" s="68">
        <v>30.872296369841798</v>
      </c>
      <c r="T15" s="68">
        <v>31.046465650675898</v>
      </c>
      <c r="U15" s="70">
        <v>-0.56416043286056705</v>
      </c>
      <c r="V15" s="55"/>
      <c r="W15" s="55"/>
    </row>
    <row r="16" spans="1:23" ht="14.25" thickBot="1" x14ac:dyDescent="0.2">
      <c r="A16" s="53"/>
      <c r="B16" s="42" t="s">
        <v>14</v>
      </c>
      <c r="C16" s="43"/>
      <c r="D16" s="68">
        <v>1054977.5290999999</v>
      </c>
      <c r="E16" s="68">
        <v>784603</v>
      </c>
      <c r="F16" s="69">
        <v>134.46004273498801</v>
      </c>
      <c r="G16" s="68">
        <v>750819.86640000006</v>
      </c>
      <c r="H16" s="69">
        <v>40.510071231647501</v>
      </c>
      <c r="I16" s="68">
        <v>21021.899000000001</v>
      </c>
      <c r="J16" s="69">
        <v>1.9926395036995499</v>
      </c>
      <c r="K16" s="68">
        <v>67719.451499999996</v>
      </c>
      <c r="L16" s="69">
        <v>9.0194005953383201</v>
      </c>
      <c r="M16" s="69">
        <v>-0.68957369656191003</v>
      </c>
      <c r="N16" s="68">
        <v>2438923.3544000001</v>
      </c>
      <c r="O16" s="68">
        <v>250418991.58539999</v>
      </c>
      <c r="P16" s="68">
        <v>50401</v>
      </c>
      <c r="Q16" s="68">
        <v>55857</v>
      </c>
      <c r="R16" s="69">
        <v>-9.7677999176468493</v>
      </c>
      <c r="S16" s="68">
        <v>20.9316785202675</v>
      </c>
      <c r="T16" s="68">
        <v>24.776587093828901</v>
      </c>
      <c r="U16" s="70">
        <v>-18.368849730988</v>
      </c>
      <c r="V16" s="55"/>
      <c r="W16" s="55"/>
    </row>
    <row r="17" spans="1:23" ht="12" thickBot="1" x14ac:dyDescent="0.2">
      <c r="A17" s="53"/>
      <c r="B17" s="42" t="s">
        <v>15</v>
      </c>
      <c r="C17" s="43"/>
      <c r="D17" s="68">
        <v>1395298.9205</v>
      </c>
      <c r="E17" s="68">
        <v>715094</v>
      </c>
      <c r="F17" s="69">
        <v>195.121049889945</v>
      </c>
      <c r="G17" s="68">
        <v>590928.01489999995</v>
      </c>
      <c r="H17" s="69">
        <v>136.11994783089099</v>
      </c>
      <c r="I17" s="68">
        <v>50949.205499999996</v>
      </c>
      <c r="J17" s="69">
        <v>3.6514903546075002</v>
      </c>
      <c r="K17" s="68">
        <v>71954.783200000005</v>
      </c>
      <c r="L17" s="69">
        <v>12.176573353384899</v>
      </c>
      <c r="M17" s="69">
        <v>-0.29192746841602601</v>
      </c>
      <c r="N17" s="68">
        <v>2674784.0194000001</v>
      </c>
      <c r="O17" s="68">
        <v>238813406.07429999</v>
      </c>
      <c r="P17" s="68">
        <v>20639</v>
      </c>
      <c r="Q17" s="68">
        <v>20311</v>
      </c>
      <c r="R17" s="69">
        <v>1.61488848407267</v>
      </c>
      <c r="S17" s="68">
        <v>67.604967319153104</v>
      </c>
      <c r="T17" s="68">
        <v>62.994687553542398</v>
      </c>
      <c r="U17" s="70">
        <v>6.8194393820888797</v>
      </c>
      <c r="V17" s="37"/>
      <c r="W17" s="37"/>
    </row>
    <row r="18" spans="1:23" ht="12" thickBot="1" x14ac:dyDescent="0.2">
      <c r="A18" s="53"/>
      <c r="B18" s="42" t="s">
        <v>16</v>
      </c>
      <c r="C18" s="43"/>
      <c r="D18" s="68">
        <v>1297390.6379</v>
      </c>
      <c r="E18" s="68">
        <v>1575537</v>
      </c>
      <c r="F18" s="69">
        <v>82.345932713735095</v>
      </c>
      <c r="G18" s="68">
        <v>1397894.6558000001</v>
      </c>
      <c r="H18" s="69">
        <v>-7.1896703720125803</v>
      </c>
      <c r="I18" s="68">
        <v>213027.3523</v>
      </c>
      <c r="J18" s="69">
        <v>16.4196770099107</v>
      </c>
      <c r="K18" s="68">
        <v>203405.58790000001</v>
      </c>
      <c r="L18" s="69">
        <v>14.550852387628099</v>
      </c>
      <c r="M18" s="69">
        <v>4.7303343528253002E-2</v>
      </c>
      <c r="N18" s="68">
        <v>2745777.767</v>
      </c>
      <c r="O18" s="68">
        <v>583930273.24319994</v>
      </c>
      <c r="P18" s="68">
        <v>69156</v>
      </c>
      <c r="Q18" s="68">
        <v>78303</v>
      </c>
      <c r="R18" s="69">
        <v>-11.6815447683997</v>
      </c>
      <c r="S18" s="68">
        <v>18.760348167910202</v>
      </c>
      <c r="T18" s="68">
        <v>18.497211206467199</v>
      </c>
      <c r="U18" s="70">
        <v>1.4026230168432801</v>
      </c>
      <c r="V18" s="37"/>
      <c r="W18" s="37"/>
    </row>
    <row r="19" spans="1:23" ht="12" thickBot="1" x14ac:dyDescent="0.2">
      <c r="A19" s="53"/>
      <c r="B19" s="42" t="s">
        <v>17</v>
      </c>
      <c r="C19" s="43"/>
      <c r="D19" s="68">
        <v>516799.28759999998</v>
      </c>
      <c r="E19" s="68">
        <v>572404</v>
      </c>
      <c r="F19" s="69">
        <v>90.285757541875995</v>
      </c>
      <c r="G19" s="68">
        <v>485137.77289999998</v>
      </c>
      <c r="H19" s="69">
        <v>6.5262934507732897</v>
      </c>
      <c r="I19" s="68">
        <v>38504.862300000001</v>
      </c>
      <c r="J19" s="69">
        <v>7.4506415205824696</v>
      </c>
      <c r="K19" s="68">
        <v>50661.397199999999</v>
      </c>
      <c r="L19" s="69">
        <v>10.442682477013101</v>
      </c>
      <c r="M19" s="69">
        <v>-0.239956565982748</v>
      </c>
      <c r="N19" s="68">
        <v>1067422.5537</v>
      </c>
      <c r="O19" s="68">
        <v>183146150.09819999</v>
      </c>
      <c r="P19" s="68">
        <v>10656</v>
      </c>
      <c r="Q19" s="68">
        <v>11455</v>
      </c>
      <c r="R19" s="69">
        <v>-6.9751200349192501</v>
      </c>
      <c r="S19" s="68">
        <v>48.498431644144198</v>
      </c>
      <c r="T19" s="68">
        <v>48.068377660410299</v>
      </c>
      <c r="U19" s="70">
        <v>0.886737919463784</v>
      </c>
      <c r="V19" s="37"/>
      <c r="W19" s="37"/>
    </row>
    <row r="20" spans="1:23" ht="12" thickBot="1" x14ac:dyDescent="0.2">
      <c r="A20" s="53"/>
      <c r="B20" s="42" t="s">
        <v>18</v>
      </c>
      <c r="C20" s="43"/>
      <c r="D20" s="68">
        <v>1088109.3691</v>
      </c>
      <c r="E20" s="68">
        <v>1151520</v>
      </c>
      <c r="F20" s="69">
        <v>94.49331050264</v>
      </c>
      <c r="G20" s="68">
        <v>1169586.5386000001</v>
      </c>
      <c r="H20" s="69">
        <v>-6.9663224405377102</v>
      </c>
      <c r="I20" s="68">
        <v>74682.872000000003</v>
      </c>
      <c r="J20" s="69">
        <v>6.8635446142488297</v>
      </c>
      <c r="K20" s="68">
        <v>29388.116900000001</v>
      </c>
      <c r="L20" s="69">
        <v>2.5126928132378898</v>
      </c>
      <c r="M20" s="69">
        <v>1.5412608863006101</v>
      </c>
      <c r="N20" s="68">
        <v>2176169.6049000002</v>
      </c>
      <c r="O20" s="68">
        <v>273498838.24699998</v>
      </c>
      <c r="P20" s="68">
        <v>38184</v>
      </c>
      <c r="Q20" s="68">
        <v>40421</v>
      </c>
      <c r="R20" s="69">
        <v>-5.5342519977239597</v>
      </c>
      <c r="S20" s="68">
        <v>28.496474154095999</v>
      </c>
      <c r="T20" s="68">
        <v>26.9181919249895</v>
      </c>
      <c r="U20" s="70">
        <v>5.5385175743912596</v>
      </c>
      <c r="V20" s="37"/>
      <c r="W20" s="37"/>
    </row>
    <row r="21" spans="1:23" ht="12" thickBot="1" x14ac:dyDescent="0.2">
      <c r="A21" s="53"/>
      <c r="B21" s="42" t="s">
        <v>19</v>
      </c>
      <c r="C21" s="43"/>
      <c r="D21" s="68">
        <v>332621.82919999998</v>
      </c>
      <c r="E21" s="68">
        <v>367715</v>
      </c>
      <c r="F21" s="69">
        <v>90.456421195762999</v>
      </c>
      <c r="G21" s="68">
        <v>321049.82829999999</v>
      </c>
      <c r="H21" s="69">
        <v>3.6044251950780399</v>
      </c>
      <c r="I21" s="68">
        <v>39433.578000000001</v>
      </c>
      <c r="J21" s="69">
        <v>11.8553788531688</v>
      </c>
      <c r="K21" s="68">
        <v>39817.921300000002</v>
      </c>
      <c r="L21" s="69">
        <v>12.402411647699999</v>
      </c>
      <c r="M21" s="69">
        <v>-9.6525204594240001E-3</v>
      </c>
      <c r="N21" s="68">
        <v>673552.5037</v>
      </c>
      <c r="O21" s="68">
        <v>109298137.9736</v>
      </c>
      <c r="P21" s="68">
        <v>26920</v>
      </c>
      <c r="Q21" s="68">
        <v>29715</v>
      </c>
      <c r="R21" s="69">
        <v>-9.4060238936563998</v>
      </c>
      <c r="S21" s="68">
        <v>12.3559371916791</v>
      </c>
      <c r="T21" s="68">
        <v>11.4733526670032</v>
      </c>
      <c r="U21" s="70">
        <v>7.1429994421646903</v>
      </c>
      <c r="V21" s="37"/>
      <c r="W21" s="37"/>
    </row>
    <row r="22" spans="1:23" ht="12" thickBot="1" x14ac:dyDescent="0.2">
      <c r="A22" s="53"/>
      <c r="B22" s="42" t="s">
        <v>20</v>
      </c>
      <c r="C22" s="43"/>
      <c r="D22" s="68">
        <v>1138587.0204</v>
      </c>
      <c r="E22" s="68">
        <v>1070718</v>
      </c>
      <c r="F22" s="69">
        <v>106.33864569382401</v>
      </c>
      <c r="G22" s="68">
        <v>999608.08640000003</v>
      </c>
      <c r="H22" s="69">
        <v>13.9033423089364</v>
      </c>
      <c r="I22" s="68">
        <v>123318.7248</v>
      </c>
      <c r="J22" s="69">
        <v>10.830856367629799</v>
      </c>
      <c r="K22" s="68">
        <v>135774.32980000001</v>
      </c>
      <c r="L22" s="69">
        <v>13.582756246898599</v>
      </c>
      <c r="M22" s="69">
        <v>-9.1737554649302999E-2</v>
      </c>
      <c r="N22" s="68">
        <v>2350810.6359999999</v>
      </c>
      <c r="O22" s="68">
        <v>337824447.97329998</v>
      </c>
      <c r="P22" s="68">
        <v>69266</v>
      </c>
      <c r="Q22" s="68">
        <v>74655</v>
      </c>
      <c r="R22" s="69">
        <v>-7.2185386109436704</v>
      </c>
      <c r="S22" s="68">
        <v>16.437891900788301</v>
      </c>
      <c r="T22" s="68">
        <v>16.2376748456232</v>
      </c>
      <c r="U22" s="70">
        <v>1.2180214858053899</v>
      </c>
      <c r="V22" s="37"/>
      <c r="W22" s="37"/>
    </row>
    <row r="23" spans="1:23" ht="12" thickBot="1" x14ac:dyDescent="0.2">
      <c r="A23" s="53"/>
      <c r="B23" s="42" t="s">
        <v>21</v>
      </c>
      <c r="C23" s="43"/>
      <c r="D23" s="68">
        <v>3192914.3456999999</v>
      </c>
      <c r="E23" s="68">
        <v>2642638</v>
      </c>
      <c r="F23" s="69">
        <v>120.822993754725</v>
      </c>
      <c r="G23" s="68">
        <v>2741439.6425000001</v>
      </c>
      <c r="H23" s="69">
        <v>16.468526105805001</v>
      </c>
      <c r="I23" s="68">
        <v>66501.566300000006</v>
      </c>
      <c r="J23" s="69">
        <v>2.08278579065423</v>
      </c>
      <c r="K23" s="68">
        <v>229577.56770000001</v>
      </c>
      <c r="L23" s="69">
        <v>8.3743433246132497</v>
      </c>
      <c r="M23" s="69">
        <v>-0.71033073062739005</v>
      </c>
      <c r="N23" s="68">
        <v>6433106.7709999997</v>
      </c>
      <c r="O23" s="68">
        <v>706613271.02030003</v>
      </c>
      <c r="P23" s="68">
        <v>84080</v>
      </c>
      <c r="Q23" s="68">
        <v>97703</v>
      </c>
      <c r="R23" s="69">
        <v>-13.9432770743989</v>
      </c>
      <c r="S23" s="68">
        <v>37.974718669124599</v>
      </c>
      <c r="T23" s="68">
        <v>33.163694311331298</v>
      </c>
      <c r="U23" s="70">
        <v>12.6690190906008</v>
      </c>
      <c r="V23" s="37"/>
      <c r="W23" s="37"/>
    </row>
    <row r="24" spans="1:23" ht="12" thickBot="1" x14ac:dyDescent="0.2">
      <c r="A24" s="53"/>
      <c r="B24" s="42" t="s">
        <v>22</v>
      </c>
      <c r="C24" s="43"/>
      <c r="D24" s="68">
        <v>224483.98819999999</v>
      </c>
      <c r="E24" s="68">
        <v>326836</v>
      </c>
      <c r="F24" s="69">
        <v>68.683984689569101</v>
      </c>
      <c r="G24" s="68">
        <v>279482.43219999998</v>
      </c>
      <c r="H24" s="69">
        <v>-19.6786766048474</v>
      </c>
      <c r="I24" s="68">
        <v>44188.4</v>
      </c>
      <c r="J24" s="69">
        <v>19.684432887316301</v>
      </c>
      <c r="K24" s="68">
        <v>-2993.8699000000001</v>
      </c>
      <c r="L24" s="69">
        <v>-1.0712193522981699</v>
      </c>
      <c r="M24" s="69">
        <v>-15.759625994436201</v>
      </c>
      <c r="N24" s="68">
        <v>464414.51659999997</v>
      </c>
      <c r="O24" s="68">
        <v>76215699.475299999</v>
      </c>
      <c r="P24" s="68">
        <v>25277</v>
      </c>
      <c r="Q24" s="68">
        <v>26354</v>
      </c>
      <c r="R24" s="69">
        <v>-4.0866661607346098</v>
      </c>
      <c r="S24" s="68">
        <v>8.8809585077343005</v>
      </c>
      <c r="T24" s="68">
        <v>9.1041408666616093</v>
      </c>
      <c r="U24" s="70">
        <v>-2.51304359470813</v>
      </c>
      <c r="V24" s="37"/>
      <c r="W24" s="37"/>
    </row>
    <row r="25" spans="1:23" ht="12" thickBot="1" x14ac:dyDescent="0.2">
      <c r="A25" s="53"/>
      <c r="B25" s="42" t="s">
        <v>23</v>
      </c>
      <c r="C25" s="43"/>
      <c r="D25" s="68">
        <v>228016.0313</v>
      </c>
      <c r="E25" s="68">
        <v>238662</v>
      </c>
      <c r="F25" s="69">
        <v>95.539311369216705</v>
      </c>
      <c r="G25" s="68">
        <v>191899.10630000001</v>
      </c>
      <c r="H25" s="69">
        <v>18.820788536418501</v>
      </c>
      <c r="I25" s="68">
        <v>21722.524600000001</v>
      </c>
      <c r="J25" s="69">
        <v>9.5267532182505796</v>
      </c>
      <c r="K25" s="68">
        <v>20740.149700000002</v>
      </c>
      <c r="L25" s="69">
        <v>10.8078406928985</v>
      </c>
      <c r="M25" s="69">
        <v>4.7365853873273002E-2</v>
      </c>
      <c r="N25" s="68">
        <v>456652.85830000002</v>
      </c>
      <c r="O25" s="68">
        <v>73659844.777899995</v>
      </c>
      <c r="P25" s="68">
        <v>18048</v>
      </c>
      <c r="Q25" s="68">
        <v>18050</v>
      </c>
      <c r="R25" s="69">
        <v>-1.1080332409973999E-2</v>
      </c>
      <c r="S25" s="68">
        <v>12.633866982491099</v>
      </c>
      <c r="T25" s="68">
        <v>12.6668602216066</v>
      </c>
      <c r="U25" s="70">
        <v>-0.261149172784854</v>
      </c>
      <c r="V25" s="37"/>
      <c r="W25" s="37"/>
    </row>
    <row r="26" spans="1:23" ht="12" thickBot="1" x14ac:dyDescent="0.2">
      <c r="A26" s="53"/>
      <c r="B26" s="42" t="s">
        <v>24</v>
      </c>
      <c r="C26" s="43"/>
      <c r="D26" s="68">
        <v>629881.95959999994</v>
      </c>
      <c r="E26" s="68">
        <v>451911</v>
      </c>
      <c r="F26" s="69">
        <v>139.381860499081</v>
      </c>
      <c r="G26" s="68">
        <v>507985.98930000002</v>
      </c>
      <c r="H26" s="69">
        <v>23.995931554720901</v>
      </c>
      <c r="I26" s="68">
        <v>99451.586800000005</v>
      </c>
      <c r="J26" s="69">
        <v>15.7889244618398</v>
      </c>
      <c r="K26" s="68">
        <v>89052.565499999997</v>
      </c>
      <c r="L26" s="69">
        <v>17.530516072444001</v>
      </c>
      <c r="M26" s="69">
        <v>0.11677396649510401</v>
      </c>
      <c r="N26" s="68">
        <v>1172800.5079000001</v>
      </c>
      <c r="O26" s="68">
        <v>158763625.22929999</v>
      </c>
      <c r="P26" s="68">
        <v>42119</v>
      </c>
      <c r="Q26" s="68">
        <v>44000</v>
      </c>
      <c r="R26" s="69">
        <v>-4.2750000000000004</v>
      </c>
      <c r="S26" s="68">
        <v>14.954817531280399</v>
      </c>
      <c r="T26" s="68">
        <v>12.3390579159091</v>
      </c>
      <c r="U26" s="70">
        <v>17.491083457889399</v>
      </c>
      <c r="V26" s="37"/>
      <c r="W26" s="37"/>
    </row>
    <row r="27" spans="1:23" ht="12" thickBot="1" x14ac:dyDescent="0.2">
      <c r="A27" s="53"/>
      <c r="B27" s="42" t="s">
        <v>25</v>
      </c>
      <c r="C27" s="43"/>
      <c r="D27" s="68">
        <v>290736.8701</v>
      </c>
      <c r="E27" s="68">
        <v>304072</v>
      </c>
      <c r="F27" s="69">
        <v>95.614482786971493</v>
      </c>
      <c r="G27" s="68">
        <v>305268.46269999997</v>
      </c>
      <c r="H27" s="69">
        <v>-4.7602665769902197</v>
      </c>
      <c r="I27" s="68">
        <v>95091.300199999998</v>
      </c>
      <c r="J27" s="69">
        <v>32.706997281525702</v>
      </c>
      <c r="K27" s="68">
        <v>88373.664900000003</v>
      </c>
      <c r="L27" s="69">
        <v>28.949490595380801</v>
      </c>
      <c r="M27" s="69">
        <v>7.6013994752863995E-2</v>
      </c>
      <c r="N27" s="68">
        <v>589520.83169999998</v>
      </c>
      <c r="O27" s="68">
        <v>68943468.992500007</v>
      </c>
      <c r="P27" s="68">
        <v>33231</v>
      </c>
      <c r="Q27" s="68">
        <v>35505</v>
      </c>
      <c r="R27" s="69">
        <v>-6.4047317279256397</v>
      </c>
      <c r="S27" s="68">
        <v>8.74896542686046</v>
      </c>
      <c r="T27" s="68">
        <v>8.41526437403183</v>
      </c>
      <c r="U27" s="70">
        <v>3.81417729465623</v>
      </c>
      <c r="V27" s="37"/>
      <c r="W27" s="37"/>
    </row>
    <row r="28" spans="1:23" ht="12" thickBot="1" x14ac:dyDescent="0.2">
      <c r="A28" s="53"/>
      <c r="B28" s="42" t="s">
        <v>26</v>
      </c>
      <c r="C28" s="43"/>
      <c r="D28" s="68">
        <v>921642.53879999998</v>
      </c>
      <c r="E28" s="68">
        <v>1058921</v>
      </c>
      <c r="F28" s="69">
        <v>87.036005405502394</v>
      </c>
      <c r="G28" s="68">
        <v>875474.57239999995</v>
      </c>
      <c r="H28" s="69">
        <v>5.27347884855598</v>
      </c>
      <c r="I28" s="68">
        <v>38943.955999999998</v>
      </c>
      <c r="J28" s="69">
        <v>4.2254946316503501</v>
      </c>
      <c r="K28" s="68">
        <v>57995.463900000002</v>
      </c>
      <c r="L28" s="69">
        <v>6.6244601189287504</v>
      </c>
      <c r="M28" s="69">
        <v>-0.32849996566714301</v>
      </c>
      <c r="N28" s="68">
        <v>1846982.2557999999</v>
      </c>
      <c r="O28" s="68">
        <v>229943665.75639999</v>
      </c>
      <c r="P28" s="68">
        <v>49438</v>
      </c>
      <c r="Q28" s="68">
        <v>50341</v>
      </c>
      <c r="R28" s="69">
        <v>-1.79376651238553</v>
      </c>
      <c r="S28" s="68">
        <v>18.6423912536915</v>
      </c>
      <c r="T28" s="68">
        <v>18.381432967163899</v>
      </c>
      <c r="U28" s="70">
        <v>1.39981123116852</v>
      </c>
      <c r="V28" s="37"/>
      <c r="W28" s="37"/>
    </row>
    <row r="29" spans="1:23" ht="12" thickBot="1" x14ac:dyDescent="0.2">
      <c r="A29" s="53"/>
      <c r="B29" s="42" t="s">
        <v>27</v>
      </c>
      <c r="C29" s="43"/>
      <c r="D29" s="68">
        <v>667139.54570000002</v>
      </c>
      <c r="E29" s="68">
        <v>661934</v>
      </c>
      <c r="F29" s="69">
        <v>100.786414612333</v>
      </c>
      <c r="G29" s="68">
        <v>676171.68940000003</v>
      </c>
      <c r="H29" s="69">
        <v>-1.3357766735272001</v>
      </c>
      <c r="I29" s="68">
        <v>91800.366599999994</v>
      </c>
      <c r="J29" s="69">
        <v>13.7602945578167</v>
      </c>
      <c r="K29" s="68">
        <v>109990.4117</v>
      </c>
      <c r="L29" s="69">
        <v>16.266639586404398</v>
      </c>
      <c r="M29" s="69">
        <v>-0.16537846180277599</v>
      </c>
      <c r="N29" s="68">
        <v>1353521.4557</v>
      </c>
      <c r="O29" s="68">
        <v>163355672.2277</v>
      </c>
      <c r="P29" s="68">
        <v>104594</v>
      </c>
      <c r="Q29" s="68">
        <v>107993</v>
      </c>
      <c r="R29" s="69">
        <v>-3.1474262220699498</v>
      </c>
      <c r="S29" s="68">
        <v>6.3783730013193898</v>
      </c>
      <c r="T29" s="68">
        <v>6.3558000055559196</v>
      </c>
      <c r="U29" s="70">
        <v>0.35389896073501298</v>
      </c>
      <c r="V29" s="37"/>
      <c r="W29" s="37"/>
    </row>
    <row r="30" spans="1:23" ht="12" thickBot="1" x14ac:dyDescent="0.2">
      <c r="A30" s="53"/>
      <c r="B30" s="42" t="s">
        <v>28</v>
      </c>
      <c r="C30" s="43"/>
      <c r="D30" s="68">
        <v>929647.7095</v>
      </c>
      <c r="E30" s="68">
        <v>1173326</v>
      </c>
      <c r="F30" s="69">
        <v>79.231834076803906</v>
      </c>
      <c r="G30" s="68">
        <v>1025263.4847</v>
      </c>
      <c r="H30" s="69">
        <v>-9.3259709944685998</v>
      </c>
      <c r="I30" s="68">
        <v>127279.8916</v>
      </c>
      <c r="J30" s="69">
        <v>13.691196170262799</v>
      </c>
      <c r="K30" s="68">
        <v>173078.45139999999</v>
      </c>
      <c r="L30" s="69">
        <v>16.881363082061199</v>
      </c>
      <c r="M30" s="69">
        <v>-0.26461156446422901</v>
      </c>
      <c r="N30" s="68">
        <v>1930366.7371</v>
      </c>
      <c r="O30" s="68">
        <v>300967049.49769998</v>
      </c>
      <c r="P30" s="68">
        <v>74127</v>
      </c>
      <c r="Q30" s="68">
        <v>78762</v>
      </c>
      <c r="R30" s="69">
        <v>-5.8848175516111896</v>
      </c>
      <c r="S30" s="68">
        <v>12.541283331309801</v>
      </c>
      <c r="T30" s="68">
        <v>12.7056071151063</v>
      </c>
      <c r="U30" s="70">
        <v>-1.3102629089500499</v>
      </c>
      <c r="V30" s="37"/>
      <c r="W30" s="37"/>
    </row>
    <row r="31" spans="1:23" ht="12" thickBot="1" x14ac:dyDescent="0.2">
      <c r="A31" s="53"/>
      <c r="B31" s="42" t="s">
        <v>29</v>
      </c>
      <c r="C31" s="43"/>
      <c r="D31" s="68">
        <v>876364.60459999996</v>
      </c>
      <c r="E31" s="68">
        <v>816396</v>
      </c>
      <c r="F31" s="69">
        <v>107.34552895898599</v>
      </c>
      <c r="G31" s="68">
        <v>748174.98979999998</v>
      </c>
      <c r="H31" s="69">
        <v>17.133640732132399</v>
      </c>
      <c r="I31" s="68">
        <v>26195.003499999999</v>
      </c>
      <c r="J31" s="69">
        <v>2.98905311356752</v>
      </c>
      <c r="K31" s="68">
        <v>46467.128599999996</v>
      </c>
      <c r="L31" s="69">
        <v>6.2107300074841403</v>
      </c>
      <c r="M31" s="69">
        <v>-0.43626808263766897</v>
      </c>
      <c r="N31" s="68">
        <v>1809235.2063</v>
      </c>
      <c r="O31" s="68">
        <v>251920509.34209999</v>
      </c>
      <c r="P31" s="68">
        <v>30735</v>
      </c>
      <c r="Q31" s="68">
        <v>32558</v>
      </c>
      <c r="R31" s="69">
        <v>-5.5992382824497797</v>
      </c>
      <c r="S31" s="68">
        <v>28.5135709972344</v>
      </c>
      <c r="T31" s="68">
        <v>28.652576991829999</v>
      </c>
      <c r="U31" s="70">
        <v>-0.487508192534093</v>
      </c>
      <c r="V31" s="37"/>
      <c r="W31" s="37"/>
    </row>
    <row r="32" spans="1:23" ht="12" thickBot="1" x14ac:dyDescent="0.2">
      <c r="A32" s="53"/>
      <c r="B32" s="42" t="s">
        <v>30</v>
      </c>
      <c r="C32" s="43"/>
      <c r="D32" s="68">
        <v>102929.84050000001</v>
      </c>
      <c r="E32" s="68">
        <v>135850</v>
      </c>
      <c r="F32" s="69">
        <v>75.767273095325706</v>
      </c>
      <c r="G32" s="68">
        <v>133392.63219999999</v>
      </c>
      <c r="H32" s="69">
        <v>-22.836937241275901</v>
      </c>
      <c r="I32" s="68">
        <v>30009.6319</v>
      </c>
      <c r="J32" s="69">
        <v>29.155424466046899</v>
      </c>
      <c r="K32" s="68">
        <v>33294.105199999998</v>
      </c>
      <c r="L32" s="69">
        <v>24.959478384144202</v>
      </c>
      <c r="M32" s="69">
        <v>-9.8650295007777999E-2</v>
      </c>
      <c r="N32" s="68">
        <v>215708.90400000001</v>
      </c>
      <c r="O32" s="68">
        <v>38371553.626500003</v>
      </c>
      <c r="P32" s="68">
        <v>22028</v>
      </c>
      <c r="Q32" s="68">
        <v>23649</v>
      </c>
      <c r="R32" s="69">
        <v>-6.8544124487293301</v>
      </c>
      <c r="S32" s="68">
        <v>4.6726820637370601</v>
      </c>
      <c r="T32" s="68">
        <v>4.7688724047528401</v>
      </c>
      <c r="U32" s="70">
        <v>-2.0585680708362002</v>
      </c>
      <c r="V32" s="37"/>
      <c r="W32" s="37"/>
    </row>
    <row r="33" spans="1:23" ht="12" thickBot="1" x14ac:dyDescent="0.2">
      <c r="A33" s="53"/>
      <c r="B33" s="42" t="s">
        <v>31</v>
      </c>
      <c r="C33" s="43"/>
      <c r="D33" s="68">
        <v>20.619499999999999</v>
      </c>
      <c r="E33" s="71"/>
      <c r="F33" s="71"/>
      <c r="G33" s="68">
        <v>34.359099999999998</v>
      </c>
      <c r="H33" s="69">
        <v>-39.988241834041098</v>
      </c>
      <c r="I33" s="68">
        <v>2.1968000000000001</v>
      </c>
      <c r="J33" s="69">
        <v>10.6539925798395</v>
      </c>
      <c r="K33" s="68">
        <v>6.4827000000000004</v>
      </c>
      <c r="L33" s="69">
        <v>18.8674907084295</v>
      </c>
      <c r="M33" s="69">
        <v>-0.66112885063322402</v>
      </c>
      <c r="N33" s="68">
        <v>20.619499999999999</v>
      </c>
      <c r="O33" s="68">
        <v>4885.8780999999999</v>
      </c>
      <c r="P33" s="68">
        <v>1</v>
      </c>
      <c r="Q33" s="71"/>
      <c r="R33" s="71"/>
      <c r="S33" s="68">
        <v>20.619499999999999</v>
      </c>
      <c r="T33" s="71"/>
      <c r="U33" s="72"/>
      <c r="V33" s="37"/>
      <c r="W33" s="37"/>
    </row>
    <row r="34" spans="1:23" ht="12" thickBot="1" x14ac:dyDescent="0.2">
      <c r="A34" s="53"/>
      <c r="B34" s="42" t="s">
        <v>36</v>
      </c>
      <c r="C34" s="43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  <c r="V34" s="37"/>
      <c r="W34" s="37"/>
    </row>
    <row r="35" spans="1:23" ht="12" thickBot="1" x14ac:dyDescent="0.2">
      <c r="A35" s="53"/>
      <c r="B35" s="42" t="s">
        <v>32</v>
      </c>
      <c r="C35" s="43"/>
      <c r="D35" s="68">
        <v>144139.19270000001</v>
      </c>
      <c r="E35" s="68">
        <v>151915</v>
      </c>
      <c r="F35" s="69">
        <v>94.881474969555399</v>
      </c>
      <c r="G35" s="68">
        <v>174170.09419999999</v>
      </c>
      <c r="H35" s="69">
        <v>-17.2422835492731</v>
      </c>
      <c r="I35" s="68">
        <v>20143.095700000002</v>
      </c>
      <c r="J35" s="69">
        <v>13.9747526836259</v>
      </c>
      <c r="K35" s="68">
        <v>17458.491399999999</v>
      </c>
      <c r="L35" s="69">
        <v>10.0238169360765</v>
      </c>
      <c r="M35" s="69">
        <v>0.15377069177924499</v>
      </c>
      <c r="N35" s="68">
        <v>292230.27549999999</v>
      </c>
      <c r="O35" s="68">
        <v>41532090.952799998</v>
      </c>
      <c r="P35" s="68">
        <v>10781</v>
      </c>
      <c r="Q35" s="68">
        <v>11081</v>
      </c>
      <c r="R35" s="69">
        <v>-2.7073368829528</v>
      </c>
      <c r="S35" s="68">
        <v>13.3697423893887</v>
      </c>
      <c r="T35" s="68">
        <v>13.364415016695199</v>
      </c>
      <c r="U35" s="70">
        <v>3.9846487227195998E-2</v>
      </c>
      <c r="V35" s="37"/>
      <c r="W35" s="37"/>
    </row>
    <row r="36" spans="1:23" ht="12" customHeight="1" thickBot="1" x14ac:dyDescent="0.2">
      <c r="A36" s="53"/>
      <c r="B36" s="42" t="s">
        <v>37</v>
      </c>
      <c r="C36" s="43"/>
      <c r="D36" s="71"/>
      <c r="E36" s="68">
        <v>600414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  <c r="V36" s="37"/>
      <c r="W36" s="37"/>
    </row>
    <row r="37" spans="1:23" ht="12" thickBot="1" x14ac:dyDescent="0.2">
      <c r="A37" s="53"/>
      <c r="B37" s="42" t="s">
        <v>38</v>
      </c>
      <c r="C37" s="43"/>
      <c r="D37" s="71"/>
      <c r="E37" s="68">
        <v>223978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  <c r="V37" s="37"/>
      <c r="W37" s="37"/>
    </row>
    <row r="38" spans="1:23" ht="12" thickBot="1" x14ac:dyDescent="0.2">
      <c r="A38" s="53"/>
      <c r="B38" s="42" t="s">
        <v>39</v>
      </c>
      <c r="C38" s="43"/>
      <c r="D38" s="71"/>
      <c r="E38" s="68">
        <v>276934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  <c r="V38" s="37"/>
      <c r="W38" s="37"/>
    </row>
    <row r="39" spans="1:23" ht="12" customHeight="1" thickBot="1" x14ac:dyDescent="0.2">
      <c r="A39" s="53"/>
      <c r="B39" s="42" t="s">
        <v>33</v>
      </c>
      <c r="C39" s="43"/>
      <c r="D39" s="68">
        <v>282445.82030000002</v>
      </c>
      <c r="E39" s="68">
        <v>369073</v>
      </c>
      <c r="F39" s="69">
        <v>76.528442963858097</v>
      </c>
      <c r="G39" s="68">
        <v>344663.25679999997</v>
      </c>
      <c r="H39" s="69">
        <v>-18.051659198503799</v>
      </c>
      <c r="I39" s="68">
        <v>18604.655900000002</v>
      </c>
      <c r="J39" s="69">
        <v>6.5869821972366402</v>
      </c>
      <c r="K39" s="68">
        <v>20086.4126</v>
      </c>
      <c r="L39" s="69">
        <v>5.8278369404649597</v>
      </c>
      <c r="M39" s="69">
        <v>-7.3769105987597006E-2</v>
      </c>
      <c r="N39" s="68">
        <v>599666.33400000003</v>
      </c>
      <c r="O39" s="68">
        <v>69390071.332000002</v>
      </c>
      <c r="P39" s="68">
        <v>443</v>
      </c>
      <c r="Q39" s="68">
        <v>429</v>
      </c>
      <c r="R39" s="69">
        <v>3.2634032634032599</v>
      </c>
      <c r="S39" s="68">
        <v>637.57521512415303</v>
      </c>
      <c r="T39" s="68">
        <v>739.44175687645702</v>
      </c>
      <c r="U39" s="70">
        <v>-15.9771803131443</v>
      </c>
      <c r="V39" s="37"/>
      <c r="W39" s="37"/>
    </row>
    <row r="40" spans="1:23" ht="12" thickBot="1" x14ac:dyDescent="0.2">
      <c r="A40" s="53"/>
      <c r="B40" s="42" t="s">
        <v>34</v>
      </c>
      <c r="C40" s="43"/>
      <c r="D40" s="68">
        <v>390089.85190000001</v>
      </c>
      <c r="E40" s="68">
        <v>376537</v>
      </c>
      <c r="F40" s="69">
        <v>103.59934133962901</v>
      </c>
      <c r="G40" s="68">
        <v>366246.31959999999</v>
      </c>
      <c r="H40" s="69">
        <v>6.5102448882055697</v>
      </c>
      <c r="I40" s="68">
        <v>24567.161499999998</v>
      </c>
      <c r="J40" s="69">
        <v>6.2978212276841896</v>
      </c>
      <c r="K40" s="68">
        <v>27661.899300000001</v>
      </c>
      <c r="L40" s="69">
        <v>7.5528129075020498</v>
      </c>
      <c r="M40" s="69">
        <v>-0.11187727084235299</v>
      </c>
      <c r="N40" s="68">
        <v>785396.79689999996</v>
      </c>
      <c r="O40" s="68">
        <v>135359339.48679999</v>
      </c>
      <c r="P40" s="68">
        <v>2024</v>
      </c>
      <c r="Q40" s="68">
        <v>2065</v>
      </c>
      <c r="R40" s="69">
        <v>-1.98547215496369</v>
      </c>
      <c r="S40" s="68">
        <v>192.73214026679801</v>
      </c>
      <c r="T40" s="68">
        <v>191.43193462469699</v>
      </c>
      <c r="U40" s="70">
        <v>0.67461796475730795</v>
      </c>
      <c r="V40" s="37"/>
      <c r="W40" s="37"/>
    </row>
    <row r="41" spans="1:23" ht="12" thickBot="1" x14ac:dyDescent="0.2">
      <c r="A41" s="53"/>
      <c r="B41" s="42" t="s">
        <v>40</v>
      </c>
      <c r="C41" s="43"/>
      <c r="D41" s="71"/>
      <c r="E41" s="68">
        <v>228356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  <c r="V41" s="37"/>
      <c r="W41" s="37"/>
    </row>
    <row r="42" spans="1:23" ht="12" thickBot="1" x14ac:dyDescent="0.2">
      <c r="A42" s="53"/>
      <c r="B42" s="42" t="s">
        <v>41</v>
      </c>
      <c r="C42" s="43"/>
      <c r="D42" s="71"/>
      <c r="E42" s="68">
        <v>87406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  <c r="V42" s="37"/>
      <c r="W42" s="37"/>
    </row>
    <row r="43" spans="1:23" ht="12" thickBot="1" x14ac:dyDescent="0.2">
      <c r="A43" s="53"/>
      <c r="B43" s="42" t="s">
        <v>71</v>
      </c>
      <c r="C43" s="43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170.9402</v>
      </c>
      <c r="P43" s="71"/>
      <c r="Q43" s="71"/>
      <c r="R43" s="71"/>
      <c r="S43" s="71"/>
      <c r="T43" s="71"/>
      <c r="U43" s="72"/>
      <c r="V43" s="37"/>
      <c r="W43" s="37"/>
    </row>
    <row r="44" spans="1:23" ht="12" thickBot="1" x14ac:dyDescent="0.2">
      <c r="A44" s="54"/>
      <c r="B44" s="42" t="s">
        <v>35</v>
      </c>
      <c r="C44" s="43"/>
      <c r="D44" s="73">
        <v>38907.286200000002</v>
      </c>
      <c r="E44" s="73">
        <v>0</v>
      </c>
      <c r="F44" s="74"/>
      <c r="G44" s="73">
        <v>129415.3774</v>
      </c>
      <c r="H44" s="75">
        <v>-69.936118116980396</v>
      </c>
      <c r="I44" s="73">
        <v>5087.4056</v>
      </c>
      <c r="J44" s="75">
        <v>13.0757143375371</v>
      </c>
      <c r="K44" s="73">
        <v>13496.8532</v>
      </c>
      <c r="L44" s="75">
        <v>10.4290954221643</v>
      </c>
      <c r="M44" s="75">
        <v>-0.62306727911955095</v>
      </c>
      <c r="N44" s="73">
        <v>58117.886100000003</v>
      </c>
      <c r="O44" s="73">
        <v>8694710.6855999995</v>
      </c>
      <c r="P44" s="73">
        <v>34</v>
      </c>
      <c r="Q44" s="73">
        <v>35</v>
      </c>
      <c r="R44" s="75">
        <v>-2.8571428571428599</v>
      </c>
      <c r="S44" s="73">
        <v>1144.3319470588201</v>
      </c>
      <c r="T44" s="73">
        <v>548.87428285714304</v>
      </c>
      <c r="U44" s="76">
        <v>52.035396349121697</v>
      </c>
      <c r="V44" s="37"/>
      <c r="W44" s="37"/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37:C37"/>
    <mergeCell ref="B38:C38"/>
    <mergeCell ref="B39:C39"/>
    <mergeCell ref="B40:C40"/>
    <mergeCell ref="B41:C41"/>
    <mergeCell ref="B42:C42"/>
    <mergeCell ref="B36:C36"/>
    <mergeCell ref="B31:C31"/>
    <mergeCell ref="B32:C32"/>
    <mergeCell ref="B33:C33"/>
    <mergeCell ref="B34:C34"/>
    <mergeCell ref="B35:C35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9" workbookViewId="0">
      <selection sqref="A1:H31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71935</v>
      </c>
      <c r="D2" s="32">
        <v>696597.70279743604</v>
      </c>
      <c r="E2" s="32">
        <v>-23491999.847876899</v>
      </c>
      <c r="F2" s="32">
        <v>24188597.550674401</v>
      </c>
      <c r="G2" s="32">
        <v>-23491999.847876899</v>
      </c>
      <c r="H2" s="32">
        <v>34.723912314864698</v>
      </c>
    </row>
    <row r="3" spans="1:8" ht="14.25" x14ac:dyDescent="0.2">
      <c r="A3" s="32">
        <v>2</v>
      </c>
      <c r="B3" s="33">
        <v>13</v>
      </c>
      <c r="C3" s="32">
        <v>26387.387999999999</v>
      </c>
      <c r="D3" s="32">
        <v>164906.90915522299</v>
      </c>
      <c r="E3" s="32">
        <v>133831.05534028399</v>
      </c>
      <c r="F3" s="32">
        <v>31075.8538149384</v>
      </c>
      <c r="G3" s="32">
        <v>133831.05534028399</v>
      </c>
      <c r="H3" s="32">
        <v>0.188444826078739</v>
      </c>
    </row>
    <row r="4" spans="1:8" ht="14.25" x14ac:dyDescent="0.2">
      <c r="A4" s="32">
        <v>3</v>
      </c>
      <c r="B4" s="33">
        <v>14</v>
      </c>
      <c r="C4" s="32">
        <v>103271</v>
      </c>
      <c r="D4" s="32">
        <v>110964.69648547001</v>
      </c>
      <c r="E4" s="32">
        <v>84776.120060683796</v>
      </c>
      <c r="F4" s="32">
        <v>26188.576424786301</v>
      </c>
      <c r="G4" s="32">
        <v>84776.120060683796</v>
      </c>
      <c r="H4" s="32">
        <v>0.236008183271294</v>
      </c>
    </row>
    <row r="5" spans="1:8" ht="14.25" x14ac:dyDescent="0.2">
      <c r="A5" s="32">
        <v>4</v>
      </c>
      <c r="B5" s="33">
        <v>15</v>
      </c>
      <c r="C5" s="32">
        <v>3481</v>
      </c>
      <c r="D5" s="32">
        <v>54702.492649572603</v>
      </c>
      <c r="E5" s="32">
        <v>43008.0915384615</v>
      </c>
      <c r="F5" s="32">
        <v>11694.401111111099</v>
      </c>
      <c r="G5" s="32">
        <v>43008.0915384615</v>
      </c>
      <c r="H5" s="32">
        <v>0.21378186888166401</v>
      </c>
    </row>
    <row r="6" spans="1:8" ht="14.25" x14ac:dyDescent="0.2">
      <c r="A6" s="32">
        <v>5</v>
      </c>
      <c r="B6" s="33">
        <v>16</v>
      </c>
      <c r="C6" s="32">
        <v>3058</v>
      </c>
      <c r="D6" s="32">
        <v>212325.559142735</v>
      </c>
      <c r="E6" s="32">
        <v>201278.27831538499</v>
      </c>
      <c r="F6" s="32">
        <v>11047.2808273504</v>
      </c>
      <c r="G6" s="32">
        <v>201278.27831538499</v>
      </c>
      <c r="H6" s="32">
        <v>5.2029915154604298E-2</v>
      </c>
    </row>
    <row r="7" spans="1:8" ht="14.25" x14ac:dyDescent="0.2">
      <c r="A7" s="32">
        <v>6</v>
      </c>
      <c r="B7" s="33">
        <v>17</v>
      </c>
      <c r="C7" s="32">
        <v>19821</v>
      </c>
      <c r="D7" s="32">
        <v>264216.2672</v>
      </c>
      <c r="E7" s="32">
        <v>192465.12321453</v>
      </c>
      <c r="F7" s="32">
        <v>71751.143985470102</v>
      </c>
      <c r="G7" s="32">
        <v>192465.12321453</v>
      </c>
      <c r="H7" s="32">
        <v>0.27156217422130802</v>
      </c>
    </row>
    <row r="8" spans="1:8" ht="14.25" x14ac:dyDescent="0.2">
      <c r="A8" s="32">
        <v>7</v>
      </c>
      <c r="B8" s="33">
        <v>18</v>
      </c>
      <c r="C8" s="32">
        <v>49855</v>
      </c>
      <c r="D8" s="32">
        <v>185664.820261538</v>
      </c>
      <c r="E8" s="32">
        <v>166328.627139316</v>
      </c>
      <c r="F8" s="32">
        <v>19336.193122222201</v>
      </c>
      <c r="G8" s="32">
        <v>166328.627139316</v>
      </c>
      <c r="H8" s="32">
        <v>0.104145702427547</v>
      </c>
    </row>
    <row r="9" spans="1:8" ht="14.25" x14ac:dyDescent="0.2">
      <c r="A9" s="32">
        <v>8</v>
      </c>
      <c r="B9" s="33">
        <v>19</v>
      </c>
      <c r="C9" s="32">
        <v>26340</v>
      </c>
      <c r="D9" s="32">
        <v>99501.4388547009</v>
      </c>
      <c r="E9" s="32">
        <v>85627.711567521401</v>
      </c>
      <c r="F9" s="32">
        <v>13873.727287179499</v>
      </c>
      <c r="G9" s="32">
        <v>85627.711567521401</v>
      </c>
      <c r="H9" s="32">
        <v>0.139432428785667</v>
      </c>
    </row>
    <row r="10" spans="1:8" ht="14.25" x14ac:dyDescent="0.2">
      <c r="A10" s="32">
        <v>9</v>
      </c>
      <c r="B10" s="33">
        <v>21</v>
      </c>
      <c r="C10" s="32">
        <v>256919</v>
      </c>
      <c r="D10" s="32">
        <v>1054977.3097999999</v>
      </c>
      <c r="E10" s="32">
        <v>1033955.6301</v>
      </c>
      <c r="F10" s="32">
        <v>21021.679700000001</v>
      </c>
      <c r="G10" s="32">
        <v>1033955.6301</v>
      </c>
      <c r="H10" s="32">
        <v>1.9926191307361101E-2</v>
      </c>
    </row>
    <row r="11" spans="1:8" ht="14.25" x14ac:dyDescent="0.2">
      <c r="A11" s="32">
        <v>10</v>
      </c>
      <c r="B11" s="33">
        <v>22</v>
      </c>
      <c r="C11" s="32">
        <v>64897.563999999998</v>
      </c>
      <c r="D11" s="32">
        <v>1395298.9704068401</v>
      </c>
      <c r="E11" s="32">
        <v>1344349.7155965799</v>
      </c>
      <c r="F11" s="32">
        <v>50949.254810256403</v>
      </c>
      <c r="G11" s="32">
        <v>1344349.7155965799</v>
      </c>
      <c r="H11" s="32">
        <v>3.6514937580295601E-2</v>
      </c>
    </row>
    <row r="12" spans="1:8" ht="14.25" x14ac:dyDescent="0.2">
      <c r="A12" s="32">
        <v>11</v>
      </c>
      <c r="B12" s="33">
        <v>23</v>
      </c>
      <c r="C12" s="32">
        <v>166240.71400000001</v>
      </c>
      <c r="D12" s="32">
        <v>1297390.77340171</v>
      </c>
      <c r="E12" s="32">
        <v>1084363.2798965799</v>
      </c>
      <c r="F12" s="32">
        <v>213027.49350512799</v>
      </c>
      <c r="G12" s="32">
        <v>1084363.2798965799</v>
      </c>
      <c r="H12" s="32">
        <v>0.164196861787893</v>
      </c>
    </row>
    <row r="13" spans="1:8" ht="14.25" x14ac:dyDescent="0.2">
      <c r="A13" s="32">
        <v>12</v>
      </c>
      <c r="B13" s="33">
        <v>24</v>
      </c>
      <c r="C13" s="32">
        <v>16770.52</v>
      </c>
      <c r="D13" s="32">
        <v>516799.29615982901</v>
      </c>
      <c r="E13" s="32">
        <v>478294.42517606798</v>
      </c>
      <c r="F13" s="32">
        <v>38504.870983760702</v>
      </c>
      <c r="G13" s="32">
        <v>478294.42517606798</v>
      </c>
      <c r="H13" s="32">
        <v>7.4506430774728405E-2</v>
      </c>
    </row>
    <row r="14" spans="1:8" ht="14.25" x14ac:dyDescent="0.2">
      <c r="A14" s="32">
        <v>13</v>
      </c>
      <c r="B14" s="33">
        <v>25</v>
      </c>
      <c r="C14" s="32">
        <v>80270</v>
      </c>
      <c r="D14" s="32">
        <v>1088109.3159</v>
      </c>
      <c r="E14" s="32">
        <v>1013426.4971</v>
      </c>
      <c r="F14" s="32">
        <v>74682.818799999994</v>
      </c>
      <c r="G14" s="32">
        <v>1013426.4971</v>
      </c>
      <c r="H14" s="32">
        <v>6.8635400606076202E-2</v>
      </c>
    </row>
    <row r="15" spans="1:8" ht="14.25" x14ac:dyDescent="0.2">
      <c r="A15" s="32">
        <v>14</v>
      </c>
      <c r="B15" s="33">
        <v>26</v>
      </c>
      <c r="C15" s="32">
        <v>55074</v>
      </c>
      <c r="D15" s="32">
        <v>332621.648982157</v>
      </c>
      <c r="E15" s="32">
        <v>293188.25121161802</v>
      </c>
      <c r="F15" s="32">
        <v>39433.397770539297</v>
      </c>
      <c r="G15" s="32">
        <v>293188.25121161802</v>
      </c>
      <c r="H15" s="32">
        <v>0.118553310920104</v>
      </c>
    </row>
    <row r="16" spans="1:8" ht="14.25" x14ac:dyDescent="0.2">
      <c r="A16" s="32">
        <v>15</v>
      </c>
      <c r="B16" s="33">
        <v>27</v>
      </c>
      <c r="C16" s="32">
        <v>165147.88200000001</v>
      </c>
      <c r="D16" s="32">
        <v>1138587.47466667</v>
      </c>
      <c r="E16" s="32">
        <v>1015268.2968</v>
      </c>
      <c r="F16" s="32">
        <v>123319.177866667</v>
      </c>
      <c r="G16" s="32">
        <v>1015268.2968</v>
      </c>
      <c r="H16" s="32">
        <v>0.108308918383956</v>
      </c>
    </row>
    <row r="17" spans="1:8" ht="14.25" x14ac:dyDescent="0.2">
      <c r="A17" s="32">
        <v>16</v>
      </c>
      <c r="B17" s="33">
        <v>29</v>
      </c>
      <c r="C17" s="32">
        <v>297136</v>
      </c>
      <c r="D17" s="32">
        <v>3192915.5150350402</v>
      </c>
      <c r="E17" s="32">
        <v>3126412.8252632502</v>
      </c>
      <c r="F17" s="32">
        <v>66502.689771794903</v>
      </c>
      <c r="G17" s="32">
        <v>3126412.8252632502</v>
      </c>
      <c r="H17" s="32">
        <v>2.08282021427257E-2</v>
      </c>
    </row>
    <row r="18" spans="1:8" ht="14.25" x14ac:dyDescent="0.2">
      <c r="A18" s="32">
        <v>17</v>
      </c>
      <c r="B18" s="33">
        <v>31</v>
      </c>
      <c r="C18" s="32">
        <v>30224.607</v>
      </c>
      <c r="D18" s="32">
        <v>224483.981445518</v>
      </c>
      <c r="E18" s="32">
        <v>180295.57291408599</v>
      </c>
      <c r="F18" s="32">
        <v>44188.4085314326</v>
      </c>
      <c r="G18" s="32">
        <v>180295.57291408599</v>
      </c>
      <c r="H18" s="32">
        <v>0.19684437280063499</v>
      </c>
    </row>
    <row r="19" spans="1:8" ht="14.25" x14ac:dyDescent="0.2">
      <c r="A19" s="32">
        <v>18</v>
      </c>
      <c r="B19" s="33">
        <v>32</v>
      </c>
      <c r="C19" s="32">
        <v>13603.826999999999</v>
      </c>
      <c r="D19" s="32">
        <v>228016.028886885</v>
      </c>
      <c r="E19" s="32">
        <v>206293.50759985199</v>
      </c>
      <c r="F19" s="32">
        <v>21722.5212870328</v>
      </c>
      <c r="G19" s="32">
        <v>206293.50759985199</v>
      </c>
      <c r="H19" s="32">
        <v>9.5267518661194997E-2</v>
      </c>
    </row>
    <row r="20" spans="1:8" ht="14.25" x14ac:dyDescent="0.2">
      <c r="A20" s="32">
        <v>19</v>
      </c>
      <c r="B20" s="33">
        <v>33</v>
      </c>
      <c r="C20" s="32">
        <v>62234.52</v>
      </c>
      <c r="D20" s="32">
        <v>629881.96296350495</v>
      </c>
      <c r="E20" s="32">
        <v>530430.38224653702</v>
      </c>
      <c r="F20" s="32">
        <v>99451.580716968499</v>
      </c>
      <c r="G20" s="32">
        <v>530430.38224653702</v>
      </c>
      <c r="H20" s="32">
        <v>0.15788923411787001</v>
      </c>
    </row>
    <row r="21" spans="1:8" ht="14.25" x14ac:dyDescent="0.2">
      <c r="A21" s="32">
        <v>20</v>
      </c>
      <c r="B21" s="33">
        <v>34</v>
      </c>
      <c r="C21" s="32">
        <v>53327.65</v>
      </c>
      <c r="D21" s="32">
        <v>290736.82738408598</v>
      </c>
      <c r="E21" s="32">
        <v>195645.576723198</v>
      </c>
      <c r="F21" s="32">
        <v>95091.250660888094</v>
      </c>
      <c r="G21" s="32">
        <v>195645.576723198</v>
      </c>
      <c r="H21" s="32">
        <v>0.327069850477749</v>
      </c>
    </row>
    <row r="22" spans="1:8" ht="14.25" x14ac:dyDescent="0.2">
      <c r="A22" s="32">
        <v>21</v>
      </c>
      <c r="B22" s="33">
        <v>35</v>
      </c>
      <c r="C22" s="32">
        <v>38417.180999999997</v>
      </c>
      <c r="D22" s="32">
        <v>921642.53881238902</v>
      </c>
      <c r="E22" s="32">
        <v>882698.56706371706</v>
      </c>
      <c r="F22" s="32">
        <v>38943.9717486726</v>
      </c>
      <c r="G22" s="32">
        <v>882698.56706371706</v>
      </c>
      <c r="H22" s="32">
        <v>4.22549634035502E-2</v>
      </c>
    </row>
    <row r="23" spans="1:8" ht="14.25" x14ac:dyDescent="0.2">
      <c r="A23" s="32">
        <v>22</v>
      </c>
      <c r="B23" s="33">
        <v>36</v>
      </c>
      <c r="C23" s="32">
        <v>157055.28899999999</v>
      </c>
      <c r="D23" s="32">
        <v>667139.543944248</v>
      </c>
      <c r="E23" s="32">
        <v>575339.15912690398</v>
      </c>
      <c r="F23" s="32">
        <v>91800.384817344195</v>
      </c>
      <c r="G23" s="32">
        <v>575339.15912690398</v>
      </c>
      <c r="H23" s="32">
        <v>0.137602973246952</v>
      </c>
    </row>
    <row r="24" spans="1:8" ht="14.25" x14ac:dyDescent="0.2">
      <c r="A24" s="32">
        <v>23</v>
      </c>
      <c r="B24" s="33">
        <v>37</v>
      </c>
      <c r="C24" s="32">
        <v>118292.45299999999</v>
      </c>
      <c r="D24" s="32">
        <v>929647.69787168095</v>
      </c>
      <c r="E24" s="32">
        <v>802367.82433477603</v>
      </c>
      <c r="F24" s="32">
        <v>127279.873536905</v>
      </c>
      <c r="G24" s="32">
        <v>802367.82433477603</v>
      </c>
      <c r="H24" s="32">
        <v>0.13691194398512199</v>
      </c>
    </row>
    <row r="25" spans="1:8" ht="14.25" x14ac:dyDescent="0.2">
      <c r="A25" s="32">
        <v>24</v>
      </c>
      <c r="B25" s="33">
        <v>38</v>
      </c>
      <c r="C25" s="32">
        <v>166597.88699999999</v>
      </c>
      <c r="D25" s="32">
        <v>876364.53819999995</v>
      </c>
      <c r="E25" s="32">
        <v>850169.61109999998</v>
      </c>
      <c r="F25" s="32">
        <v>26194.927100000001</v>
      </c>
      <c r="G25" s="32">
        <v>850169.61109999998</v>
      </c>
      <c r="H25" s="32">
        <v>2.98904462220742E-2</v>
      </c>
    </row>
    <row r="26" spans="1:8" ht="14.25" x14ac:dyDescent="0.2">
      <c r="A26" s="32">
        <v>25</v>
      </c>
      <c r="B26" s="33">
        <v>39</v>
      </c>
      <c r="C26" s="32">
        <v>69782.625</v>
      </c>
      <c r="D26" s="32">
        <v>102929.793064065</v>
      </c>
      <c r="E26" s="32">
        <v>72920.1967929128</v>
      </c>
      <c r="F26" s="32">
        <v>30009.596271152001</v>
      </c>
      <c r="G26" s="32">
        <v>72920.1967929128</v>
      </c>
      <c r="H26" s="32">
        <v>0.29155403287825199</v>
      </c>
    </row>
    <row r="27" spans="1:8" ht="14.25" x14ac:dyDescent="0.2">
      <c r="A27" s="32">
        <v>26</v>
      </c>
      <c r="B27" s="33">
        <v>40</v>
      </c>
      <c r="C27" s="32">
        <v>0.84699999999999998</v>
      </c>
      <c r="D27" s="32">
        <v>20.619499999999999</v>
      </c>
      <c r="E27" s="32">
        <v>18.422699999999999</v>
      </c>
      <c r="F27" s="32">
        <v>2.1968000000000001</v>
      </c>
      <c r="G27" s="32">
        <v>18.422699999999999</v>
      </c>
      <c r="H27" s="32">
        <v>0.106539925798395</v>
      </c>
    </row>
    <row r="28" spans="1:8" ht="14.25" x14ac:dyDescent="0.2">
      <c r="A28" s="32">
        <v>27</v>
      </c>
      <c r="B28" s="33">
        <v>42</v>
      </c>
      <c r="C28" s="32">
        <v>8166.442</v>
      </c>
      <c r="D28" s="32">
        <v>144139.19219999999</v>
      </c>
      <c r="E28" s="32">
        <v>123996.0981</v>
      </c>
      <c r="F28" s="32">
        <v>20143.094099999998</v>
      </c>
      <c r="G28" s="32">
        <v>123996.0981</v>
      </c>
      <c r="H28" s="32">
        <v>0.13974751622064399</v>
      </c>
    </row>
    <row r="29" spans="1:8" ht="14.25" x14ac:dyDescent="0.2">
      <c r="A29" s="32">
        <v>28</v>
      </c>
      <c r="B29" s="33">
        <v>75</v>
      </c>
      <c r="C29" s="32">
        <v>440</v>
      </c>
      <c r="D29" s="32">
        <v>282445.82051282102</v>
      </c>
      <c r="E29" s="32">
        <v>263841.16205128201</v>
      </c>
      <c r="F29" s="32">
        <v>18604.6584615385</v>
      </c>
      <c r="G29" s="32">
        <v>263841.16205128201</v>
      </c>
      <c r="H29" s="32">
        <v>6.5869830991866204E-2</v>
      </c>
    </row>
    <row r="30" spans="1:8" ht="14.25" x14ac:dyDescent="0.2">
      <c r="A30" s="32">
        <v>29</v>
      </c>
      <c r="B30" s="33">
        <v>76</v>
      </c>
      <c r="C30" s="32">
        <v>2207</v>
      </c>
      <c r="D30" s="32">
        <v>390089.84319230798</v>
      </c>
      <c r="E30" s="32">
        <v>365522.69274273497</v>
      </c>
      <c r="F30" s="32">
        <v>24567.1504495726</v>
      </c>
      <c r="G30" s="32">
        <v>365522.69274273497</v>
      </c>
      <c r="H30" s="32">
        <v>6.2978185354755495E-2</v>
      </c>
    </row>
    <row r="31" spans="1:8" ht="14.25" x14ac:dyDescent="0.2">
      <c r="A31" s="32">
        <v>30</v>
      </c>
      <c r="B31" s="33">
        <v>99</v>
      </c>
      <c r="C31" s="32">
        <v>34</v>
      </c>
      <c r="D31" s="32">
        <v>38907.286060056002</v>
      </c>
      <c r="E31" s="32">
        <v>33819.880039331401</v>
      </c>
      <c r="F31" s="32">
        <v>5087.4060207246002</v>
      </c>
      <c r="G31" s="32">
        <v>33819.880039331401</v>
      </c>
      <c r="H31" s="32">
        <v>0.13075715465920301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2014-09-03T00:44:35Z</dcterms:modified>
</cp:coreProperties>
</file>