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<sst xmlns="http://schemas.openxmlformats.org/spreadsheetml/2006/main" count="116" uniqueCount="73">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</sst>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3" sqref="N1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13767919.6669</v>
      </c>
      <c r="F3" s="25">
        <f>RA!I7</f>
        <v>1501246.4802000001</v>
      </c>
      <c r="G3" s="16">
        <f>E3-F3</f>
        <v>12266673.186699999</v>
      </c>
      <c r="H3" s="27">
        <f>RA!J7</f>
        <v>10.903945668779601</v>
      </c>
      <c r="I3" s="20">
        <f>SUM(I4:I40)</f>
        <v>13767923.576925769</v>
      </c>
      <c r="J3" s="21">
        <f>SUM(J4:J40)</f>
        <v>12266672.859772807</v>
      </c>
      <c r="K3" s="22">
        <f>E3-I3</f>
        <v>-3.9100257698446512</v>
      </c>
      <c r="L3" s="22">
        <f>G3-J3</f>
        <v>0.32692719250917435</v>
      </c>
    </row>
    <row r="4" spans="1:13" x14ac:dyDescent="0.15">
      <c r="A4" s="41">
        <f>RA!A8</f>
        <v>41897</v>
      </c>
      <c r="B4" s="12">
        <v>12</v>
      </c>
      <c r="C4" s="38" t="s">
        <v>6</v>
      </c>
      <c r="D4" s="38"/>
      <c r="E4" s="15">
        <f>VLOOKUP(C4,RA!B8:D39,3,0)</f>
        <v>605997.24549999996</v>
      </c>
      <c r="F4" s="25">
        <f>VLOOKUP(C4,RA!B8:I43,8,0)</f>
        <v>152256.22760000001</v>
      </c>
      <c r="G4" s="16">
        <f t="shared" ref="G4:G40" si="0">E4-F4</f>
        <v>453741.01789999998</v>
      </c>
      <c r="H4" s="27">
        <f>RA!J8</f>
        <v>25.1249042352289</v>
      </c>
      <c r="I4" s="20">
        <f>VLOOKUP(B4,RMS!B:D,3,FALSE)</f>
        <v>605997.996232479</v>
      </c>
      <c r="J4" s="21">
        <f>VLOOKUP(B4,RMS!B:E,4,FALSE)</f>
        <v>453741.02371282101</v>
      </c>
      <c r="K4" s="22">
        <f t="shared" ref="K4:K40" si="1">E4-I4</f>
        <v>-0.75073247903492302</v>
      </c>
      <c r="L4" s="22">
        <f t="shared" ref="L4:L40" si="2">G4-J4</f>
        <v>-5.812821036670357E-3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78290.813099999999</v>
      </c>
      <c r="F5" s="25">
        <f>VLOOKUP(C5,RA!B9:I44,8,0)</f>
        <v>17852.996299999999</v>
      </c>
      <c r="G5" s="16">
        <f t="shared" si="0"/>
        <v>60437.816800000001</v>
      </c>
      <c r="H5" s="27">
        <f>RA!J9</f>
        <v>22.803437074023702</v>
      </c>
      <c r="I5" s="20">
        <f>VLOOKUP(B5,RMS!B:D,3,FALSE)</f>
        <v>78290.845119317804</v>
      </c>
      <c r="J5" s="21">
        <f>VLOOKUP(B5,RMS!B:E,4,FALSE)</f>
        <v>60437.805532644998</v>
      </c>
      <c r="K5" s="22">
        <f t="shared" si="1"/>
        <v>-3.2019317804952152E-2</v>
      </c>
      <c r="L5" s="22">
        <f t="shared" si="2"/>
        <v>1.1267355002928525E-2</v>
      </c>
      <c r="M5" s="36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84210.197100000005</v>
      </c>
      <c r="F6" s="25">
        <f>VLOOKUP(C6,RA!B10:I45,8,0)</f>
        <v>23140.202700000002</v>
      </c>
      <c r="G6" s="16">
        <f t="shared" si="0"/>
        <v>61069.994400000003</v>
      </c>
      <c r="H6" s="27">
        <f>RA!J10</f>
        <v>27.4790981340667</v>
      </c>
      <c r="I6" s="20">
        <f>VLOOKUP(B6,RMS!B:D,3,FALSE)</f>
        <v>84212.112003418806</v>
      </c>
      <c r="J6" s="21">
        <f>VLOOKUP(B6,RMS!B:E,4,FALSE)</f>
        <v>61069.994088888903</v>
      </c>
      <c r="K6" s="22">
        <f t="shared" si="1"/>
        <v>-1.9149034188012592</v>
      </c>
      <c r="L6" s="22">
        <f t="shared" si="2"/>
        <v>3.1111110001802444E-4</v>
      </c>
      <c r="M6" s="36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53319.799500000001</v>
      </c>
      <c r="F7" s="25">
        <f>VLOOKUP(C7,RA!B11:I46,8,0)</f>
        <v>13834.916999999999</v>
      </c>
      <c r="G7" s="16">
        <f t="shared" si="0"/>
        <v>39484.8825</v>
      </c>
      <c r="H7" s="27">
        <f>RA!J11</f>
        <v>25.947053683125699</v>
      </c>
      <c r="I7" s="20">
        <f>VLOOKUP(B7,RMS!B:D,3,FALSE)</f>
        <v>53319.8398752137</v>
      </c>
      <c r="J7" s="21">
        <f>VLOOKUP(B7,RMS!B:E,4,FALSE)</f>
        <v>39484.882661538497</v>
      </c>
      <c r="K7" s="22">
        <f t="shared" si="1"/>
        <v>-4.0375213699007872E-2</v>
      </c>
      <c r="L7" s="22">
        <f t="shared" si="2"/>
        <v>-1.6153849719557911E-4</v>
      </c>
      <c r="M7" s="36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196276.6109</v>
      </c>
      <c r="F8" s="25">
        <f>VLOOKUP(C8,RA!B12:I47,8,0)</f>
        <v>26455.315500000001</v>
      </c>
      <c r="G8" s="16">
        <f t="shared" si="0"/>
        <v>169821.2954</v>
      </c>
      <c r="H8" s="27">
        <f>RA!J12</f>
        <v>13.478587886092299</v>
      </c>
      <c r="I8" s="20">
        <f>VLOOKUP(B8,RMS!B:D,3,FALSE)</f>
        <v>196276.59837692301</v>
      </c>
      <c r="J8" s="21">
        <f>VLOOKUP(B8,RMS!B:E,4,FALSE)</f>
        <v>169821.29591538501</v>
      </c>
      <c r="K8" s="22">
        <f t="shared" si="1"/>
        <v>1.2523076991783455E-2</v>
      </c>
      <c r="L8" s="22">
        <f t="shared" si="2"/>
        <v>-5.1538500702008605E-4</v>
      </c>
      <c r="M8" s="36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251065.45189999999</v>
      </c>
      <c r="F9" s="25">
        <f>VLOOKUP(C9,RA!B13:I48,8,0)</f>
        <v>59527.512799999997</v>
      </c>
      <c r="G9" s="16">
        <f t="shared" si="0"/>
        <v>191537.93909999999</v>
      </c>
      <c r="H9" s="27">
        <f>RA!J13</f>
        <v>23.7099578414755</v>
      </c>
      <c r="I9" s="20">
        <f>VLOOKUP(B9,RMS!B:D,3,FALSE)</f>
        <v>251065.67420427399</v>
      </c>
      <c r="J9" s="21">
        <f>VLOOKUP(B9,RMS!B:E,4,FALSE)</f>
        <v>191537.93904871799</v>
      </c>
      <c r="K9" s="22">
        <f t="shared" si="1"/>
        <v>-0.22230427400791086</v>
      </c>
      <c r="L9" s="22">
        <f t="shared" si="2"/>
        <v>5.1281997002661228E-5</v>
      </c>
      <c r="M9" s="36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149922.28099999999</v>
      </c>
      <c r="F10" s="25">
        <f>VLOOKUP(C10,RA!B14:I49,8,0)</f>
        <v>30345.8714</v>
      </c>
      <c r="G10" s="16">
        <f t="shared" si="0"/>
        <v>119576.40959999998</v>
      </c>
      <c r="H10" s="27">
        <f>RA!J14</f>
        <v>20.241068370617999</v>
      </c>
      <c r="I10" s="20">
        <f>VLOOKUP(B10,RMS!B:D,3,FALSE)</f>
        <v>149922.27254358999</v>
      </c>
      <c r="J10" s="21">
        <f>VLOOKUP(B10,RMS!B:E,4,FALSE)</f>
        <v>119576.41050512801</v>
      </c>
      <c r="K10" s="22">
        <f t="shared" si="1"/>
        <v>8.4564099961426109E-3</v>
      </c>
      <c r="L10" s="22">
        <f t="shared" si="2"/>
        <v>-9.0512802125886083E-4</v>
      </c>
      <c r="M10" s="36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110529.5972</v>
      </c>
      <c r="F11" s="25">
        <f>VLOOKUP(C11,RA!B15:I50,8,0)</f>
        <v>4231.5871999999999</v>
      </c>
      <c r="G11" s="16">
        <f t="shared" si="0"/>
        <v>106298.01000000001</v>
      </c>
      <c r="H11" s="27">
        <f>RA!J15</f>
        <v>3.8284652321161299</v>
      </c>
      <c r="I11" s="20">
        <f>VLOOKUP(B11,RMS!B:D,3,FALSE)</f>
        <v>110529.63157521401</v>
      </c>
      <c r="J11" s="21">
        <f>VLOOKUP(B11,RMS!B:E,4,FALSE)</f>
        <v>106298.01115812</v>
      </c>
      <c r="K11" s="22">
        <f t="shared" si="1"/>
        <v>-3.4375214003375731E-2</v>
      </c>
      <c r="L11" s="22">
        <f t="shared" si="2"/>
        <v>-1.1581199942156672E-3</v>
      </c>
      <c r="M11" s="36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661439.1507</v>
      </c>
      <c r="F12" s="25">
        <f>VLOOKUP(C12,RA!B16:I51,8,0)</f>
        <v>32900.3652</v>
      </c>
      <c r="G12" s="16">
        <f t="shared" si="0"/>
        <v>628538.7855</v>
      </c>
      <c r="H12" s="27">
        <f>RA!J16</f>
        <v>4.9740577292985497</v>
      </c>
      <c r="I12" s="20">
        <f>VLOOKUP(B12,RMS!B:D,3,FALSE)</f>
        <v>661438.84349999996</v>
      </c>
      <c r="J12" s="21">
        <f>VLOOKUP(B12,RMS!B:E,4,FALSE)</f>
        <v>628538.7855</v>
      </c>
      <c r="K12" s="22">
        <f t="shared" si="1"/>
        <v>0.30720000003930181</v>
      </c>
      <c r="L12" s="22">
        <f t="shared" si="2"/>
        <v>0</v>
      </c>
      <c r="M12" s="36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764905.30449999997</v>
      </c>
      <c r="F13" s="25">
        <f>VLOOKUP(C13,RA!B17:I52,8,0)</f>
        <v>64415.187700000002</v>
      </c>
      <c r="G13" s="16">
        <f t="shared" si="0"/>
        <v>700490.11679999996</v>
      </c>
      <c r="H13" s="27">
        <f>RA!J17</f>
        <v>8.4213284077179509</v>
      </c>
      <c r="I13" s="20">
        <f>VLOOKUP(B13,RMS!B:D,3,FALSE)</f>
        <v>764905.35085470101</v>
      </c>
      <c r="J13" s="21">
        <f>VLOOKUP(B13,RMS!B:E,4,FALSE)</f>
        <v>700490.11805982899</v>
      </c>
      <c r="K13" s="22">
        <f t="shared" si="1"/>
        <v>-4.6354701044037938E-2</v>
      </c>
      <c r="L13" s="22">
        <f t="shared" si="2"/>
        <v>-1.2598290340974927E-3</v>
      </c>
      <c r="M13" s="36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1177114.5702</v>
      </c>
      <c r="F14" s="25">
        <f>VLOOKUP(C14,RA!B18:I53,8,0)</f>
        <v>167424.6109</v>
      </c>
      <c r="G14" s="16">
        <f t="shared" si="0"/>
        <v>1009689.9593</v>
      </c>
      <c r="H14" s="27">
        <f>RA!J18</f>
        <v>14.223306306671001</v>
      </c>
      <c r="I14" s="20">
        <f>VLOOKUP(B14,RMS!B:D,3,FALSE)</f>
        <v>1177114.9198581199</v>
      </c>
      <c r="J14" s="21">
        <f>VLOOKUP(B14,RMS!B:E,4,FALSE)</f>
        <v>1009689.94846068</v>
      </c>
      <c r="K14" s="22">
        <f t="shared" si="1"/>
        <v>-0.34965811995789409</v>
      </c>
      <c r="L14" s="22">
        <f t="shared" si="2"/>
        <v>1.0839320020750165E-2</v>
      </c>
      <c r="M14" s="36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419259.99239999999</v>
      </c>
      <c r="F15" s="25">
        <f>VLOOKUP(C15,RA!B19:I54,8,0)</f>
        <v>43640.564299999998</v>
      </c>
      <c r="G15" s="16">
        <f t="shared" si="0"/>
        <v>375619.42810000002</v>
      </c>
      <c r="H15" s="27">
        <f>RA!J19</f>
        <v>10.4089503150981</v>
      </c>
      <c r="I15" s="20">
        <f>VLOOKUP(B15,RMS!B:D,3,FALSE)</f>
        <v>419259.96177777799</v>
      </c>
      <c r="J15" s="21">
        <f>VLOOKUP(B15,RMS!B:E,4,FALSE)</f>
        <v>375619.42837435898</v>
      </c>
      <c r="K15" s="22">
        <f t="shared" si="1"/>
        <v>3.0622221995145082E-2</v>
      </c>
      <c r="L15" s="22">
        <f t="shared" si="2"/>
        <v>-2.7435895754024386E-4</v>
      </c>
      <c r="M15" s="36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802374.93830000004</v>
      </c>
      <c r="F16" s="25">
        <f>VLOOKUP(C16,RA!B20:I55,8,0)</f>
        <v>63941.753499999999</v>
      </c>
      <c r="G16" s="16">
        <f t="shared" si="0"/>
        <v>738433.18480000005</v>
      </c>
      <c r="H16" s="27">
        <f>RA!J20</f>
        <v>7.9690616503394303</v>
      </c>
      <c r="I16" s="20">
        <f>VLOOKUP(B16,RMS!B:D,3,FALSE)</f>
        <v>802374.82700000005</v>
      </c>
      <c r="J16" s="21">
        <f>VLOOKUP(B16,RMS!B:E,4,FALSE)</f>
        <v>738433.18480000005</v>
      </c>
      <c r="K16" s="22">
        <f t="shared" si="1"/>
        <v>0.11129999998956919</v>
      </c>
      <c r="L16" s="22">
        <f t="shared" si="2"/>
        <v>0</v>
      </c>
      <c r="M16" s="36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306286.26449999999</v>
      </c>
      <c r="F17" s="25">
        <f>VLOOKUP(C17,RA!B21:I56,8,0)</f>
        <v>32467.809600000001</v>
      </c>
      <c r="G17" s="16">
        <f t="shared" si="0"/>
        <v>273818.45490000001</v>
      </c>
      <c r="H17" s="27">
        <f>RA!J21</f>
        <v>10.6004784945229</v>
      </c>
      <c r="I17" s="20">
        <f>VLOOKUP(B17,RMS!B:D,3,FALSE)</f>
        <v>306285.89385966299</v>
      </c>
      <c r="J17" s="21">
        <f>VLOOKUP(B17,RMS!B:E,4,FALSE)</f>
        <v>273818.45474474702</v>
      </c>
      <c r="K17" s="22">
        <f t="shared" si="1"/>
        <v>0.37064033700153232</v>
      </c>
      <c r="L17" s="22">
        <f t="shared" si="2"/>
        <v>1.5525298658758402E-4</v>
      </c>
      <c r="M17" s="36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919493.87450000003</v>
      </c>
      <c r="F18" s="25">
        <f>VLOOKUP(C18,RA!B22:I57,8,0)</f>
        <v>83047.415099999998</v>
      </c>
      <c r="G18" s="16">
        <f t="shared" si="0"/>
        <v>836446.45940000005</v>
      </c>
      <c r="H18" s="27">
        <f>RA!J22</f>
        <v>9.0318617016518292</v>
      </c>
      <c r="I18" s="20">
        <f>VLOOKUP(B18,RMS!B:D,3,FALSE)</f>
        <v>919494.28543333302</v>
      </c>
      <c r="J18" s="21">
        <f>VLOOKUP(B18,RMS!B:E,4,FALSE)</f>
        <v>836446.45860000001</v>
      </c>
      <c r="K18" s="22">
        <f t="shared" si="1"/>
        <v>-0.4109333329834044</v>
      </c>
      <c r="L18" s="22">
        <f t="shared" si="2"/>
        <v>8.0000003799796104E-4</v>
      </c>
      <c r="M18" s="36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2178935.1491</v>
      </c>
      <c r="F19" s="25">
        <f>VLOOKUP(C19,RA!B23:I58,8,0)</f>
        <v>228287.38070000001</v>
      </c>
      <c r="G19" s="16">
        <f t="shared" si="0"/>
        <v>1950647.7683999999</v>
      </c>
      <c r="H19" s="27">
        <f>RA!J23</f>
        <v>10.4770158393329</v>
      </c>
      <c r="I19" s="20">
        <f>VLOOKUP(B19,RMS!B:D,3,FALSE)</f>
        <v>2178936.2661512801</v>
      </c>
      <c r="J19" s="21">
        <f>VLOOKUP(B19,RMS!B:E,4,FALSE)</f>
        <v>1950647.80182564</v>
      </c>
      <c r="K19" s="22">
        <f t="shared" si="1"/>
        <v>-1.1170512801036239</v>
      </c>
      <c r="L19" s="22">
        <f t="shared" si="2"/>
        <v>-3.3425640081986785E-2</v>
      </c>
      <c r="M19" s="36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204759.37409999999</v>
      </c>
      <c r="F20" s="25">
        <f>VLOOKUP(C20,RA!B24:I59,8,0)</f>
        <v>39127.480900000002</v>
      </c>
      <c r="G20" s="16">
        <f t="shared" si="0"/>
        <v>165631.89319999999</v>
      </c>
      <c r="H20" s="27">
        <f>RA!J24</f>
        <v>19.1090059109533</v>
      </c>
      <c r="I20" s="20">
        <f>VLOOKUP(B20,RMS!B:D,3,FALSE)</f>
        <v>204759.35413526199</v>
      </c>
      <c r="J20" s="21">
        <f>VLOOKUP(B20,RMS!B:E,4,FALSE)</f>
        <v>165631.88701603599</v>
      </c>
      <c r="K20" s="22">
        <f t="shared" si="1"/>
        <v>1.9964737992268056E-2</v>
      </c>
      <c r="L20" s="22">
        <f t="shared" si="2"/>
        <v>6.1839639965910465E-3</v>
      </c>
      <c r="M20" s="36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250552.18729999999</v>
      </c>
      <c r="F21" s="25">
        <f>VLOOKUP(C21,RA!B25:I60,8,0)</f>
        <v>19073.165000000001</v>
      </c>
      <c r="G21" s="16">
        <f t="shared" si="0"/>
        <v>231479.02229999998</v>
      </c>
      <c r="H21" s="27">
        <f>RA!J25</f>
        <v>7.6124520027289302</v>
      </c>
      <c r="I21" s="20">
        <f>VLOOKUP(B21,RMS!B:D,3,FALSE)</f>
        <v>250552.19221381101</v>
      </c>
      <c r="J21" s="21">
        <f>VLOOKUP(B21,RMS!B:E,4,FALSE)</f>
        <v>231479.02049786501</v>
      </c>
      <c r="K21" s="22">
        <f t="shared" si="1"/>
        <v>-4.9138110189232975E-3</v>
      </c>
      <c r="L21" s="22">
        <f t="shared" si="2"/>
        <v>1.8021349678747356E-3</v>
      </c>
      <c r="M21" s="36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462695.1213</v>
      </c>
      <c r="F22" s="25">
        <f>VLOOKUP(C22,RA!B26:I61,8,0)</f>
        <v>91061.7601</v>
      </c>
      <c r="G22" s="16">
        <f t="shared" si="0"/>
        <v>371633.36119999998</v>
      </c>
      <c r="H22" s="27">
        <f>RA!J26</f>
        <v>19.680726229433901</v>
      </c>
      <c r="I22" s="20">
        <f>VLOOKUP(B22,RMS!B:D,3,FALSE)</f>
        <v>462695.12928950199</v>
      </c>
      <c r="J22" s="21">
        <f>VLOOKUP(B22,RMS!B:E,4,FALSE)</f>
        <v>371633.35926485201</v>
      </c>
      <c r="K22" s="22">
        <f t="shared" si="1"/>
        <v>-7.9895019880495965E-3</v>
      </c>
      <c r="L22" s="22">
        <f t="shared" si="2"/>
        <v>1.935147971380502E-3</v>
      </c>
      <c r="M22" s="36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189151.50409999999</v>
      </c>
      <c r="F23" s="25">
        <f>VLOOKUP(C23,RA!B27:I62,8,0)</f>
        <v>56326.168400000002</v>
      </c>
      <c r="G23" s="16">
        <f t="shared" si="0"/>
        <v>132825.3357</v>
      </c>
      <c r="H23" s="27">
        <f>RA!J27</f>
        <v>29.778334921525001</v>
      </c>
      <c r="I23" s="20">
        <f>VLOOKUP(B23,RMS!B:D,3,FALSE)</f>
        <v>189151.45835455699</v>
      </c>
      <c r="J23" s="21">
        <f>VLOOKUP(B23,RMS!B:E,4,FALSE)</f>
        <v>132825.33923427301</v>
      </c>
      <c r="K23" s="22">
        <f t="shared" si="1"/>
        <v>4.5745442999759689E-2</v>
      </c>
      <c r="L23" s="22">
        <f t="shared" si="2"/>
        <v>-3.5342730116099119E-3</v>
      </c>
      <c r="M23" s="36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822279.05429999996</v>
      </c>
      <c r="F24" s="25">
        <f>VLOOKUP(C24,RA!B28:I63,8,0)</f>
        <v>20914.6702</v>
      </c>
      <c r="G24" s="16">
        <f t="shared" si="0"/>
        <v>801364.38409999991</v>
      </c>
      <c r="H24" s="27">
        <f>RA!J28</f>
        <v>2.5435002984241799</v>
      </c>
      <c r="I24" s="20">
        <f>VLOOKUP(B24,RMS!B:D,3,FALSE)</f>
        <v>822279.05117256602</v>
      </c>
      <c r="J24" s="21">
        <f>VLOOKUP(B24,RMS!B:E,4,FALSE)</f>
        <v>801364.38093982299</v>
      </c>
      <c r="K24" s="22">
        <f t="shared" si="1"/>
        <v>3.1274339416995645E-3</v>
      </c>
      <c r="L24" s="22">
        <f t="shared" si="2"/>
        <v>3.1601769151166081E-3</v>
      </c>
      <c r="M24" s="36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657229.22270000004</v>
      </c>
      <c r="F25" s="25">
        <f>VLOOKUP(C25,RA!B29:I64,8,0)</f>
        <v>62801.753700000001</v>
      </c>
      <c r="G25" s="16">
        <f t="shared" si="0"/>
        <v>594427.46900000004</v>
      </c>
      <c r="H25" s="27">
        <f>RA!J29</f>
        <v>9.5555327625269904</v>
      </c>
      <c r="I25" s="20">
        <f>VLOOKUP(B25,RMS!B:D,3,FALSE)</f>
        <v>657229.22286194703</v>
      </c>
      <c r="J25" s="21">
        <f>VLOOKUP(B25,RMS!B:E,4,FALSE)</f>
        <v>594427.47095520899</v>
      </c>
      <c r="K25" s="22">
        <f t="shared" si="1"/>
        <v>-1.619469840079546E-4</v>
      </c>
      <c r="L25" s="22">
        <f t="shared" si="2"/>
        <v>-1.955208950676024E-3</v>
      </c>
      <c r="M25" s="36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774594.90709999995</v>
      </c>
      <c r="F26" s="25">
        <f>VLOOKUP(C26,RA!B30:I65,8,0)</f>
        <v>68814.868400000007</v>
      </c>
      <c r="G26" s="16">
        <f t="shared" si="0"/>
        <v>705780.03869999992</v>
      </c>
      <c r="H26" s="27">
        <f>RA!J30</f>
        <v>8.8839815197901899</v>
      </c>
      <c r="I26" s="20">
        <f>VLOOKUP(B26,RMS!B:D,3,FALSE)</f>
        <v>774594.89641769906</v>
      </c>
      <c r="J26" s="21">
        <f>VLOOKUP(B26,RMS!B:E,4,FALSE)</f>
        <v>705779.74897381198</v>
      </c>
      <c r="K26" s="22">
        <f t="shared" si="1"/>
        <v>1.0682300897315145E-2</v>
      </c>
      <c r="L26" s="22">
        <f t="shared" si="2"/>
        <v>0.28972618794068694</v>
      </c>
      <c r="M26" s="36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842671.11259999999</v>
      </c>
      <c r="F27" s="25">
        <f>VLOOKUP(C27,RA!B31:I66,8,0)</f>
        <v>23541.697400000001</v>
      </c>
      <c r="G27" s="16">
        <f t="shared" si="0"/>
        <v>819129.41520000005</v>
      </c>
      <c r="H27" s="27">
        <f>RA!J31</f>
        <v>2.7936993505525298</v>
      </c>
      <c r="I27" s="20">
        <f>VLOOKUP(B27,RMS!B:D,3,FALSE)</f>
        <v>842671.07499999995</v>
      </c>
      <c r="J27" s="21">
        <f>VLOOKUP(B27,RMS!B:E,4,FALSE)</f>
        <v>819129.38989999995</v>
      </c>
      <c r="K27" s="22">
        <f t="shared" si="1"/>
        <v>3.7600000039674342E-2</v>
      </c>
      <c r="L27" s="22">
        <f t="shared" si="2"/>
        <v>2.5300000095739961E-2</v>
      </c>
      <c r="M27" s="36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99165.579800000007</v>
      </c>
      <c r="F28" s="25">
        <f>VLOOKUP(C28,RA!B32:I67,8,0)</f>
        <v>27218.032899999998</v>
      </c>
      <c r="G28" s="16">
        <f t="shared" si="0"/>
        <v>71947.546900000016</v>
      </c>
      <c r="H28" s="27">
        <f>RA!J32</f>
        <v>27.4470566852875</v>
      </c>
      <c r="I28" s="20">
        <f>VLOOKUP(B28,RMS!B:D,3,FALSE)</f>
        <v>99165.526352567904</v>
      </c>
      <c r="J28" s="21">
        <f>VLOOKUP(B28,RMS!B:E,4,FALSE)</f>
        <v>71947.531864644901</v>
      </c>
      <c r="K28" s="22">
        <f t="shared" si="1"/>
        <v>5.3447432102984749E-2</v>
      </c>
      <c r="L28" s="22">
        <f t="shared" si="2"/>
        <v>1.5035355114378035E-2</v>
      </c>
      <c r="M28" s="36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4.2735000000000003</v>
      </c>
      <c r="F29" s="25">
        <f>VLOOKUP(C29,RA!B33:I68,8,0)</f>
        <v>-9.6699999999999994E-2</v>
      </c>
      <c r="G29" s="16">
        <f t="shared" si="0"/>
        <v>4.3702000000000005</v>
      </c>
      <c r="H29" s="27">
        <f>RA!J33</f>
        <v>-2.26278226278226</v>
      </c>
      <c r="I29" s="20">
        <f>VLOOKUP(B29,RMS!B:D,3,FALSE)</f>
        <v>4.2735000000000003</v>
      </c>
      <c r="J29" s="21">
        <f>VLOOKUP(B29,RMS!B:E,4,FALSE)</f>
        <v>4.3701999999999996</v>
      </c>
      <c r="K29" s="22">
        <f t="shared" si="1"/>
        <v>0</v>
      </c>
      <c r="L29" s="22">
        <f t="shared" si="2"/>
        <v>0</v>
      </c>
      <c r="M29" s="36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6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122287.53109999999</v>
      </c>
      <c r="F31" s="25">
        <f>VLOOKUP(C31,RA!B35:I70,8,0)</f>
        <v>11160.898499999999</v>
      </c>
      <c r="G31" s="16">
        <f t="shared" si="0"/>
        <v>111126.6326</v>
      </c>
      <c r="H31" s="27">
        <f>RA!J35</f>
        <v>9.1267673814374692</v>
      </c>
      <c r="I31" s="20">
        <f>VLOOKUP(B31,RMS!B:D,3,FALSE)</f>
        <v>122287.531</v>
      </c>
      <c r="J31" s="21">
        <f>VLOOKUP(B31,RMS!B:E,4,FALSE)</f>
        <v>111126.62450000001</v>
      </c>
      <c r="K31" s="22">
        <f t="shared" si="1"/>
        <v>9.9999990197829902E-5</v>
      </c>
      <c r="L31" s="22">
        <f t="shared" si="2"/>
        <v>8.0999999918276444E-3</v>
      </c>
      <c r="M31" s="36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6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6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6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236396.58110000001</v>
      </c>
      <c r="F35" s="25">
        <f>VLOOKUP(C35,RA!B8:I74,8,0)</f>
        <v>14540.708500000001</v>
      </c>
      <c r="G35" s="16">
        <f t="shared" si="0"/>
        <v>221855.8726</v>
      </c>
      <c r="H35" s="27">
        <f>RA!J39</f>
        <v>6.1509808781240496</v>
      </c>
      <c r="I35" s="20">
        <f>VLOOKUP(B35,RMS!B:D,3,FALSE)</f>
        <v>236396.58119658101</v>
      </c>
      <c r="J35" s="21">
        <f>VLOOKUP(B35,RMS!B:E,4,FALSE)</f>
        <v>221855.87179487199</v>
      </c>
      <c r="K35" s="22">
        <f t="shared" si="1"/>
        <v>-9.6581003163009882E-5</v>
      </c>
      <c r="L35" s="22">
        <f t="shared" si="2"/>
        <v>8.051280165091157E-4</v>
      </c>
      <c r="M35" s="36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324593.3566</v>
      </c>
      <c r="F36" s="25">
        <f>VLOOKUP(C36,RA!B8:I75,8,0)</f>
        <v>21163.646100000002</v>
      </c>
      <c r="G36" s="16">
        <f t="shared" si="0"/>
        <v>303429.71049999999</v>
      </c>
      <c r="H36" s="27">
        <f>RA!J40</f>
        <v>6.5200490612875397</v>
      </c>
      <c r="I36" s="20">
        <f>VLOOKUP(B36,RMS!B:D,3,FALSE)</f>
        <v>324593.346311111</v>
      </c>
      <c r="J36" s="21">
        <f>VLOOKUP(B36,RMS!B:E,4,FALSE)</f>
        <v>303429.70988888899</v>
      </c>
      <c r="K36" s="22">
        <f t="shared" si="1"/>
        <v>1.0288888996001333E-2</v>
      </c>
      <c r="L36" s="22">
        <f t="shared" si="2"/>
        <v>6.1111099785193801E-4</v>
      </c>
      <c r="M36" s="36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6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6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6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22118.620900000002</v>
      </c>
      <c r="F40" s="25">
        <f>VLOOKUP(C40,RA!B8:I78,8,0)</f>
        <v>1732.0092999999999</v>
      </c>
      <c r="G40" s="16">
        <f t="shared" si="0"/>
        <v>20386.6116</v>
      </c>
      <c r="H40" s="27">
        <f>RA!J43</f>
        <v>0</v>
      </c>
      <c r="I40" s="20">
        <f>VLOOKUP(B40,RMS!B:D,3,FALSE)</f>
        <v>22118.620754859701</v>
      </c>
      <c r="J40" s="21">
        <f>VLOOKUP(B40,RMS!B:E,4,FALSE)</f>
        <v>20386.611754027701</v>
      </c>
      <c r="K40" s="22">
        <f t="shared" si="1"/>
        <v>1.451403004466556E-4</v>
      </c>
      <c r="L40" s="22">
        <f t="shared" si="2"/>
        <v>-1.540277007734403E-4</v>
      </c>
      <c r="M40" s="36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topLeftCell="A10"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56" t="s">
        <v>47</v>
      </c>
      <c r="W1" s="44"/>
    </row>
    <row r="2" spans="1:23" ht="12.75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56"/>
      <c r="W2" s="44"/>
    </row>
    <row r="3" spans="1:23" ht="23.25" thickBot="1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57" t="s">
        <v>48</v>
      </c>
      <c r="W3" s="44"/>
    </row>
    <row r="4" spans="1:23" ht="15" thickTop="1" thickBo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55"/>
      <c r="W4" s="44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5" t="s">
        <v>4</v>
      </c>
      <c r="C6" s="46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7" t="s">
        <v>5</v>
      </c>
      <c r="B7" s="48"/>
      <c r="C7" s="49"/>
      <c r="D7" s="65">
        <v>13767919.6669</v>
      </c>
      <c r="E7" s="65">
        <v>18405888</v>
      </c>
      <c r="F7" s="66">
        <v>74.801713815166096</v>
      </c>
      <c r="G7" s="65">
        <v>22075080.4439</v>
      </c>
      <c r="H7" s="66">
        <v>-37.6313952654044</v>
      </c>
      <c r="I7" s="65">
        <v>1501246.4802000001</v>
      </c>
      <c r="J7" s="66">
        <v>10.903945668779601</v>
      </c>
      <c r="K7" s="65">
        <v>1718016.382</v>
      </c>
      <c r="L7" s="66">
        <v>7.7826053063138003</v>
      </c>
      <c r="M7" s="66">
        <v>-0.126174525499955</v>
      </c>
      <c r="N7" s="65">
        <v>324005192.17220002</v>
      </c>
      <c r="O7" s="65">
        <v>5094329375.7952995</v>
      </c>
      <c r="P7" s="65">
        <v>811553</v>
      </c>
      <c r="Q7" s="65">
        <v>1157320</v>
      </c>
      <c r="R7" s="66">
        <v>-29.876525075173699</v>
      </c>
      <c r="S7" s="65">
        <v>16.964905147168501</v>
      </c>
      <c r="T7" s="65">
        <v>17.0514780853178</v>
      </c>
      <c r="U7" s="67">
        <v>-0.510306054754464</v>
      </c>
      <c r="V7" s="55"/>
      <c r="W7" s="55"/>
    </row>
    <row r="8" spans="1:23" ht="14.25" thickBot="1" x14ac:dyDescent="0.2">
      <c r="A8" s="50">
        <v>41897</v>
      </c>
      <c r="B8" s="53" t="s">
        <v>6</v>
      </c>
      <c r="C8" s="54"/>
      <c r="D8" s="68">
        <v>605997.24549999996</v>
      </c>
      <c r="E8" s="68">
        <v>654526</v>
      </c>
      <c r="F8" s="69">
        <v>92.5856643586351</v>
      </c>
      <c r="G8" s="68">
        <v>693141.99100000004</v>
      </c>
      <c r="H8" s="69">
        <v>-12.572423346373199</v>
      </c>
      <c r="I8" s="68">
        <v>152256.22760000001</v>
      </c>
      <c r="J8" s="69">
        <v>25.1249042352289</v>
      </c>
      <c r="K8" s="68">
        <v>141074.27789999999</v>
      </c>
      <c r="L8" s="69">
        <v>20.352868493289701</v>
      </c>
      <c r="M8" s="69">
        <v>7.9262852636583003E-2</v>
      </c>
      <c r="N8" s="68">
        <v>13660215.033500001</v>
      </c>
      <c r="O8" s="68">
        <v>194764686.89109999</v>
      </c>
      <c r="P8" s="68">
        <v>23667</v>
      </c>
      <c r="Q8" s="68">
        <v>35339</v>
      </c>
      <c r="R8" s="69">
        <v>-33.028665214069399</v>
      </c>
      <c r="S8" s="68">
        <v>25.605156779482002</v>
      </c>
      <c r="T8" s="68">
        <v>26.849840889668599</v>
      </c>
      <c r="U8" s="70">
        <v>-4.8610681079056901</v>
      </c>
      <c r="V8" s="55"/>
      <c r="W8" s="55"/>
    </row>
    <row r="9" spans="1:23" ht="12" customHeight="1" thickBot="1" x14ac:dyDescent="0.2">
      <c r="A9" s="51"/>
      <c r="B9" s="53" t="s">
        <v>7</v>
      </c>
      <c r="C9" s="54"/>
      <c r="D9" s="68">
        <v>78290.813099999999</v>
      </c>
      <c r="E9" s="68">
        <v>110331</v>
      </c>
      <c r="F9" s="69">
        <v>70.959941539549206</v>
      </c>
      <c r="G9" s="68">
        <v>134170.00270000001</v>
      </c>
      <c r="H9" s="69">
        <v>-41.648049843856803</v>
      </c>
      <c r="I9" s="68">
        <v>17852.996299999999</v>
      </c>
      <c r="J9" s="69">
        <v>22.803437074023702</v>
      </c>
      <c r="K9" s="68">
        <v>27652.270799999998</v>
      </c>
      <c r="L9" s="69">
        <v>20.609875712553698</v>
      </c>
      <c r="M9" s="69">
        <v>-0.35437503743815502</v>
      </c>
      <c r="N9" s="68">
        <v>2186149.7733</v>
      </c>
      <c r="O9" s="68">
        <v>34253789.986500002</v>
      </c>
      <c r="P9" s="68">
        <v>4685</v>
      </c>
      <c r="Q9" s="68">
        <v>9112</v>
      </c>
      <c r="R9" s="69">
        <v>-48.5842844600527</v>
      </c>
      <c r="S9" s="68">
        <v>16.710952636072602</v>
      </c>
      <c r="T9" s="68">
        <v>17.420097794117599</v>
      </c>
      <c r="U9" s="70">
        <v>-4.2435950450502604</v>
      </c>
      <c r="V9" s="55"/>
      <c r="W9" s="55"/>
    </row>
    <row r="10" spans="1:23" ht="14.25" thickBot="1" x14ac:dyDescent="0.2">
      <c r="A10" s="51"/>
      <c r="B10" s="53" t="s">
        <v>8</v>
      </c>
      <c r="C10" s="54"/>
      <c r="D10" s="68">
        <v>84210.197100000005</v>
      </c>
      <c r="E10" s="68">
        <v>115167</v>
      </c>
      <c r="F10" s="69">
        <v>73.120075281981798</v>
      </c>
      <c r="G10" s="68">
        <v>163046.89550000001</v>
      </c>
      <c r="H10" s="69">
        <v>-48.352161602488202</v>
      </c>
      <c r="I10" s="68">
        <v>23140.202700000002</v>
      </c>
      <c r="J10" s="69">
        <v>27.4790981340667</v>
      </c>
      <c r="K10" s="68">
        <v>42978.2906</v>
      </c>
      <c r="L10" s="69">
        <v>26.3594657648664</v>
      </c>
      <c r="M10" s="69">
        <v>-0.46158392116228097</v>
      </c>
      <c r="N10" s="68">
        <v>2288409.9273999999</v>
      </c>
      <c r="O10" s="68">
        <v>48787853.904600002</v>
      </c>
      <c r="P10" s="68">
        <v>73494</v>
      </c>
      <c r="Q10" s="68">
        <v>107993</v>
      </c>
      <c r="R10" s="69">
        <v>-31.945589065958</v>
      </c>
      <c r="S10" s="68">
        <v>1.1458105028982</v>
      </c>
      <c r="T10" s="68">
        <v>1.5619083514672201</v>
      </c>
      <c r="U10" s="70">
        <v>-36.314717618363403</v>
      </c>
      <c r="V10" s="55"/>
      <c r="W10" s="55"/>
    </row>
    <row r="11" spans="1:23" ht="14.25" thickBot="1" x14ac:dyDescent="0.2">
      <c r="A11" s="51"/>
      <c r="B11" s="53" t="s">
        <v>9</v>
      </c>
      <c r="C11" s="54"/>
      <c r="D11" s="68">
        <v>53319.799500000001</v>
      </c>
      <c r="E11" s="68">
        <v>54787</v>
      </c>
      <c r="F11" s="69">
        <v>97.321991530837593</v>
      </c>
      <c r="G11" s="68">
        <v>55013.084199999998</v>
      </c>
      <c r="H11" s="69">
        <v>-3.0779672229320201</v>
      </c>
      <c r="I11" s="68">
        <v>13834.916999999999</v>
      </c>
      <c r="J11" s="69">
        <v>25.947053683125699</v>
      </c>
      <c r="K11" s="68">
        <v>13450.958699999999</v>
      </c>
      <c r="L11" s="69">
        <v>24.450471911552999</v>
      </c>
      <c r="M11" s="69">
        <v>2.8545050844591999E-2</v>
      </c>
      <c r="N11" s="68">
        <v>991251.95129999996</v>
      </c>
      <c r="O11" s="68">
        <v>19764035.714899998</v>
      </c>
      <c r="P11" s="68">
        <v>2416</v>
      </c>
      <c r="Q11" s="68">
        <v>3517</v>
      </c>
      <c r="R11" s="69">
        <v>-31.3050895649701</v>
      </c>
      <c r="S11" s="68">
        <v>22.0694534354305</v>
      </c>
      <c r="T11" s="68">
        <v>21.278101279499602</v>
      </c>
      <c r="U11" s="70">
        <v>3.5857351802852202</v>
      </c>
      <c r="V11" s="55"/>
      <c r="W11" s="55"/>
    </row>
    <row r="12" spans="1:23" ht="14.25" thickBot="1" x14ac:dyDescent="0.2">
      <c r="A12" s="51"/>
      <c r="B12" s="53" t="s">
        <v>10</v>
      </c>
      <c r="C12" s="54"/>
      <c r="D12" s="68">
        <v>196276.6109</v>
      </c>
      <c r="E12" s="68">
        <v>203427</v>
      </c>
      <c r="F12" s="69">
        <v>96.485034385799395</v>
      </c>
      <c r="G12" s="68">
        <v>153695.35620000001</v>
      </c>
      <c r="H12" s="69">
        <v>27.7049715442216</v>
      </c>
      <c r="I12" s="68">
        <v>26455.315500000001</v>
      </c>
      <c r="J12" s="69">
        <v>13.478587886092299</v>
      </c>
      <c r="K12" s="68">
        <v>11088.5803</v>
      </c>
      <c r="L12" s="69">
        <v>7.2146488834514297</v>
      </c>
      <c r="M12" s="69">
        <v>1.3858162888534999</v>
      </c>
      <c r="N12" s="68">
        <v>3984395.81</v>
      </c>
      <c r="O12" s="68">
        <v>60439212.880000003</v>
      </c>
      <c r="P12" s="68">
        <v>1743</v>
      </c>
      <c r="Q12" s="68">
        <v>2839</v>
      </c>
      <c r="R12" s="69">
        <v>-38.605142655864697</v>
      </c>
      <c r="S12" s="68">
        <v>112.60849736087199</v>
      </c>
      <c r="T12" s="68">
        <v>122.525499048961</v>
      </c>
      <c r="U12" s="70">
        <v>-8.8066193231476895</v>
      </c>
      <c r="V12" s="55"/>
      <c r="W12" s="55"/>
    </row>
    <row r="13" spans="1:23" ht="14.25" thickBot="1" x14ac:dyDescent="0.2">
      <c r="A13" s="51"/>
      <c r="B13" s="53" t="s">
        <v>11</v>
      </c>
      <c r="C13" s="54"/>
      <c r="D13" s="68">
        <v>251065.45189999999</v>
      </c>
      <c r="E13" s="68">
        <v>277318</v>
      </c>
      <c r="F13" s="69">
        <v>90.533413590174504</v>
      </c>
      <c r="G13" s="68">
        <v>282860.25099999999</v>
      </c>
      <c r="H13" s="69">
        <v>-11.2404620258928</v>
      </c>
      <c r="I13" s="68">
        <v>59527.512799999997</v>
      </c>
      <c r="J13" s="69">
        <v>23.7099578414755</v>
      </c>
      <c r="K13" s="68">
        <v>71182.135800000004</v>
      </c>
      <c r="L13" s="69">
        <v>25.165125021401501</v>
      </c>
      <c r="M13" s="69">
        <v>-0.163729605314821</v>
      </c>
      <c r="N13" s="68">
        <v>4817986.8886000002</v>
      </c>
      <c r="O13" s="68">
        <v>94957129.1382</v>
      </c>
      <c r="P13" s="68">
        <v>10211</v>
      </c>
      <c r="Q13" s="68">
        <v>14317</v>
      </c>
      <c r="R13" s="69">
        <v>-28.6791925682755</v>
      </c>
      <c r="S13" s="68">
        <v>24.587743795906398</v>
      </c>
      <c r="T13" s="68">
        <v>23.537701920793499</v>
      </c>
      <c r="U13" s="70">
        <v>4.27059059923885</v>
      </c>
      <c r="V13" s="55"/>
      <c r="W13" s="55"/>
    </row>
    <row r="14" spans="1:23" ht="14.25" thickBot="1" x14ac:dyDescent="0.2">
      <c r="A14" s="51"/>
      <c r="B14" s="53" t="s">
        <v>12</v>
      </c>
      <c r="C14" s="54"/>
      <c r="D14" s="68">
        <v>149922.28099999999</v>
      </c>
      <c r="E14" s="68">
        <v>159202</v>
      </c>
      <c r="F14" s="69">
        <v>94.171104006231104</v>
      </c>
      <c r="G14" s="68">
        <v>141582.66620000001</v>
      </c>
      <c r="H14" s="69">
        <v>5.8902795263224004</v>
      </c>
      <c r="I14" s="68">
        <v>30345.8714</v>
      </c>
      <c r="J14" s="69">
        <v>20.241068370617999</v>
      </c>
      <c r="K14" s="68">
        <v>25075.160500000002</v>
      </c>
      <c r="L14" s="69">
        <v>17.7106147051778</v>
      </c>
      <c r="M14" s="69">
        <v>0.210196497047347</v>
      </c>
      <c r="N14" s="68">
        <v>2367641.5441000001</v>
      </c>
      <c r="O14" s="68">
        <v>45417245.1171</v>
      </c>
      <c r="P14" s="68">
        <v>2156</v>
      </c>
      <c r="Q14" s="68">
        <v>3064</v>
      </c>
      <c r="R14" s="69">
        <v>-29.634464751958198</v>
      </c>
      <c r="S14" s="68">
        <v>69.537236085343196</v>
      </c>
      <c r="T14" s="68">
        <v>63.431421866840701</v>
      </c>
      <c r="U14" s="70">
        <v>8.7806397870182895</v>
      </c>
      <c r="V14" s="55"/>
      <c r="W14" s="55"/>
    </row>
    <row r="15" spans="1:23" ht="14.25" thickBot="1" x14ac:dyDescent="0.2">
      <c r="A15" s="51"/>
      <c r="B15" s="53" t="s">
        <v>13</v>
      </c>
      <c r="C15" s="54"/>
      <c r="D15" s="68">
        <v>110529.5972</v>
      </c>
      <c r="E15" s="68">
        <v>76232</v>
      </c>
      <c r="F15" s="69">
        <v>144.991076188477</v>
      </c>
      <c r="G15" s="68">
        <v>74391.210600000006</v>
      </c>
      <c r="H15" s="69">
        <v>48.578839231848697</v>
      </c>
      <c r="I15" s="68">
        <v>4231.5871999999999</v>
      </c>
      <c r="J15" s="69">
        <v>3.8284652321161299</v>
      </c>
      <c r="K15" s="68">
        <v>13000.436299999999</v>
      </c>
      <c r="L15" s="69">
        <v>17.475769240943102</v>
      </c>
      <c r="M15" s="69">
        <v>-0.67450421644695102</v>
      </c>
      <c r="N15" s="68">
        <v>2651522.8421999998</v>
      </c>
      <c r="O15" s="68">
        <v>36357101.740400001</v>
      </c>
      <c r="P15" s="68">
        <v>4158</v>
      </c>
      <c r="Q15" s="68">
        <v>6717</v>
      </c>
      <c r="R15" s="69">
        <v>-38.097364895042404</v>
      </c>
      <c r="S15" s="68">
        <v>26.582394708994698</v>
      </c>
      <c r="T15" s="68">
        <v>25.5398830579128</v>
      </c>
      <c r="U15" s="70">
        <v>3.9218123968687899</v>
      </c>
      <c r="V15" s="55"/>
      <c r="W15" s="55"/>
    </row>
    <row r="16" spans="1:23" ht="14.25" thickBot="1" x14ac:dyDescent="0.2">
      <c r="A16" s="51"/>
      <c r="B16" s="53" t="s">
        <v>14</v>
      </c>
      <c r="C16" s="54"/>
      <c r="D16" s="68">
        <v>661439.1507</v>
      </c>
      <c r="E16" s="68">
        <v>796031</v>
      </c>
      <c r="F16" s="69">
        <v>83.092134690734397</v>
      </c>
      <c r="G16" s="68">
        <v>1290171.2969</v>
      </c>
      <c r="H16" s="69">
        <v>-48.732454962430701</v>
      </c>
      <c r="I16" s="68">
        <v>32900.3652</v>
      </c>
      <c r="J16" s="69">
        <v>4.9740577292985497</v>
      </c>
      <c r="K16" s="68">
        <v>89707.868499999997</v>
      </c>
      <c r="L16" s="69">
        <v>6.9531750330788196</v>
      </c>
      <c r="M16" s="69">
        <v>-0.63324995064396195</v>
      </c>
      <c r="N16" s="68">
        <v>19969299.563700002</v>
      </c>
      <c r="O16" s="68">
        <v>267949367.7947</v>
      </c>
      <c r="P16" s="68">
        <v>36877</v>
      </c>
      <c r="Q16" s="68">
        <v>61971</v>
      </c>
      <c r="R16" s="69">
        <v>-40.493133885204401</v>
      </c>
      <c r="S16" s="68">
        <v>17.936360080809202</v>
      </c>
      <c r="T16" s="68">
        <v>18.072907030707899</v>
      </c>
      <c r="U16" s="70">
        <v>-0.76128573068083105</v>
      </c>
      <c r="V16" s="55"/>
      <c r="W16" s="55"/>
    </row>
    <row r="17" spans="1:23" ht="12" thickBot="1" x14ac:dyDescent="0.2">
      <c r="A17" s="51"/>
      <c r="B17" s="53" t="s">
        <v>15</v>
      </c>
      <c r="C17" s="54"/>
      <c r="D17" s="68">
        <v>764905.30449999997</v>
      </c>
      <c r="E17" s="68">
        <v>981195</v>
      </c>
      <c r="F17" s="69">
        <v>77.956502479119905</v>
      </c>
      <c r="G17" s="68">
        <v>1926376.0852999999</v>
      </c>
      <c r="H17" s="69">
        <v>-60.293044004391298</v>
      </c>
      <c r="I17" s="68">
        <v>64415.187700000002</v>
      </c>
      <c r="J17" s="69">
        <v>8.4213284077179509</v>
      </c>
      <c r="K17" s="68">
        <v>-88428.331900000005</v>
      </c>
      <c r="L17" s="69">
        <v>-4.5903981353791004</v>
      </c>
      <c r="M17" s="69">
        <v>-1.7284451296994301</v>
      </c>
      <c r="N17" s="68">
        <v>35210020.063299999</v>
      </c>
      <c r="O17" s="68">
        <v>271348642.1182</v>
      </c>
      <c r="P17" s="68">
        <v>9558</v>
      </c>
      <c r="Q17" s="68">
        <v>13369</v>
      </c>
      <c r="R17" s="69">
        <v>-28.506245792504998</v>
      </c>
      <c r="S17" s="68">
        <v>80.027757323707903</v>
      </c>
      <c r="T17" s="68">
        <v>39.044277208467399</v>
      </c>
      <c r="U17" s="70">
        <v>51.211581438505902</v>
      </c>
      <c r="V17" s="37"/>
      <c r="W17" s="37"/>
    </row>
    <row r="18" spans="1:23" ht="12" thickBot="1" x14ac:dyDescent="0.2">
      <c r="A18" s="51"/>
      <c r="B18" s="53" t="s">
        <v>16</v>
      </c>
      <c r="C18" s="54"/>
      <c r="D18" s="68">
        <v>1177114.5702</v>
      </c>
      <c r="E18" s="68">
        <v>1583257</v>
      </c>
      <c r="F18" s="69">
        <v>74.3476624578322</v>
      </c>
      <c r="G18" s="68">
        <v>1944209.0105999999</v>
      </c>
      <c r="H18" s="69">
        <v>-39.455348484537097</v>
      </c>
      <c r="I18" s="68">
        <v>167424.6109</v>
      </c>
      <c r="J18" s="69">
        <v>14.223306306671001</v>
      </c>
      <c r="K18" s="68">
        <v>260233.09109999999</v>
      </c>
      <c r="L18" s="69">
        <v>13.3850367774857</v>
      </c>
      <c r="M18" s="69">
        <v>-0.35663596742328402</v>
      </c>
      <c r="N18" s="68">
        <v>25671819.5671</v>
      </c>
      <c r="O18" s="68">
        <v>606856315.04330003</v>
      </c>
      <c r="P18" s="68">
        <v>62732</v>
      </c>
      <c r="Q18" s="68">
        <v>105759</v>
      </c>
      <c r="R18" s="69">
        <v>-40.684007980408303</v>
      </c>
      <c r="S18" s="68">
        <v>18.7641804852388</v>
      </c>
      <c r="T18" s="68">
        <v>18.656519705178798</v>
      </c>
      <c r="U18" s="70">
        <v>0.57375689892095505</v>
      </c>
      <c r="V18" s="37"/>
      <c r="W18" s="37"/>
    </row>
    <row r="19" spans="1:23" ht="12" thickBot="1" x14ac:dyDescent="0.2">
      <c r="A19" s="51"/>
      <c r="B19" s="53" t="s">
        <v>17</v>
      </c>
      <c r="C19" s="54"/>
      <c r="D19" s="68">
        <v>419259.99239999999</v>
      </c>
      <c r="E19" s="68">
        <v>575492</v>
      </c>
      <c r="F19" s="69">
        <v>72.852444934073802</v>
      </c>
      <c r="G19" s="68">
        <v>905141.9547</v>
      </c>
      <c r="H19" s="69">
        <v>-53.680194557000803</v>
      </c>
      <c r="I19" s="68">
        <v>43640.564299999998</v>
      </c>
      <c r="J19" s="69">
        <v>10.4089503150981</v>
      </c>
      <c r="K19" s="68">
        <v>17299.0533</v>
      </c>
      <c r="L19" s="69">
        <v>1.9111978193225601</v>
      </c>
      <c r="M19" s="69">
        <v>1.52271402042561</v>
      </c>
      <c r="N19" s="68">
        <v>10282255.9438</v>
      </c>
      <c r="O19" s="68">
        <v>192360983.4883</v>
      </c>
      <c r="P19" s="68">
        <v>9533</v>
      </c>
      <c r="Q19" s="68">
        <v>14450</v>
      </c>
      <c r="R19" s="69">
        <v>-34.027681660899702</v>
      </c>
      <c r="S19" s="68">
        <v>43.979858638413901</v>
      </c>
      <c r="T19" s="68">
        <v>39.385358173010403</v>
      </c>
      <c r="U19" s="70">
        <v>10.446828633938599</v>
      </c>
      <c r="V19" s="37"/>
      <c r="W19" s="37"/>
    </row>
    <row r="20" spans="1:23" ht="12" thickBot="1" x14ac:dyDescent="0.2">
      <c r="A20" s="51"/>
      <c r="B20" s="53" t="s">
        <v>18</v>
      </c>
      <c r="C20" s="54"/>
      <c r="D20" s="68">
        <v>802374.93830000004</v>
      </c>
      <c r="E20" s="68">
        <v>1038700</v>
      </c>
      <c r="F20" s="69">
        <v>77.247996370463099</v>
      </c>
      <c r="G20" s="68">
        <v>1381840.2444</v>
      </c>
      <c r="H20" s="69">
        <v>-41.934319719542302</v>
      </c>
      <c r="I20" s="68">
        <v>63941.753499999999</v>
      </c>
      <c r="J20" s="69">
        <v>7.9690616503394303</v>
      </c>
      <c r="K20" s="68">
        <v>24182.840899999999</v>
      </c>
      <c r="L20" s="69">
        <v>1.7500460706657399</v>
      </c>
      <c r="M20" s="69">
        <v>1.6440960251283001</v>
      </c>
      <c r="N20" s="68">
        <v>18933345.085099999</v>
      </c>
      <c r="O20" s="68">
        <v>290256013.72719997</v>
      </c>
      <c r="P20" s="68">
        <v>34980</v>
      </c>
      <c r="Q20" s="68">
        <v>46559</v>
      </c>
      <c r="R20" s="69">
        <v>-24.869520393479199</v>
      </c>
      <c r="S20" s="68">
        <v>22.938105726129201</v>
      </c>
      <c r="T20" s="68">
        <v>22.577969004918501</v>
      </c>
      <c r="U20" s="70">
        <v>1.57003688757301</v>
      </c>
      <c r="V20" s="37"/>
      <c r="W20" s="37"/>
    </row>
    <row r="21" spans="1:23" ht="12" thickBot="1" x14ac:dyDescent="0.2">
      <c r="A21" s="51"/>
      <c r="B21" s="53" t="s">
        <v>19</v>
      </c>
      <c r="C21" s="54"/>
      <c r="D21" s="68">
        <v>306286.26449999999</v>
      </c>
      <c r="E21" s="68">
        <v>349919</v>
      </c>
      <c r="F21" s="69">
        <v>87.530618371680305</v>
      </c>
      <c r="G21" s="68">
        <v>437125.51500000001</v>
      </c>
      <c r="H21" s="69">
        <v>-29.931734938876801</v>
      </c>
      <c r="I21" s="68">
        <v>32467.809600000001</v>
      </c>
      <c r="J21" s="69">
        <v>10.6004784945229</v>
      </c>
      <c r="K21" s="68">
        <v>49932.047200000001</v>
      </c>
      <c r="L21" s="69">
        <v>11.4228168996266</v>
      </c>
      <c r="M21" s="69">
        <v>-0.34976009555642701</v>
      </c>
      <c r="N21" s="68">
        <v>5963077.7867000001</v>
      </c>
      <c r="O21" s="68">
        <v>114587663.25660001</v>
      </c>
      <c r="P21" s="68">
        <v>28773</v>
      </c>
      <c r="Q21" s="68">
        <v>40394</v>
      </c>
      <c r="R21" s="69">
        <v>-28.769124127345702</v>
      </c>
      <c r="S21" s="68">
        <v>10.6449193514753</v>
      </c>
      <c r="T21" s="68">
        <v>10.9318592290934</v>
      </c>
      <c r="U21" s="70">
        <v>-2.6955570835613498</v>
      </c>
      <c r="V21" s="37"/>
      <c r="W21" s="37"/>
    </row>
    <row r="22" spans="1:23" ht="12" thickBot="1" x14ac:dyDescent="0.2">
      <c r="A22" s="51"/>
      <c r="B22" s="53" t="s">
        <v>20</v>
      </c>
      <c r="C22" s="54"/>
      <c r="D22" s="68">
        <v>919493.87450000003</v>
      </c>
      <c r="E22" s="68">
        <v>1114883</v>
      </c>
      <c r="F22" s="69">
        <v>82.474472612821302</v>
      </c>
      <c r="G22" s="68">
        <v>1384570.3716</v>
      </c>
      <c r="H22" s="69">
        <v>-33.589950113013103</v>
      </c>
      <c r="I22" s="68">
        <v>83047.415099999998</v>
      </c>
      <c r="J22" s="69">
        <v>9.0318617016518292</v>
      </c>
      <c r="K22" s="68">
        <v>180322.54560000001</v>
      </c>
      <c r="L22" s="69">
        <v>13.0237183532694</v>
      </c>
      <c r="M22" s="69">
        <v>-0.53945073909826202</v>
      </c>
      <c r="N22" s="68">
        <v>19487104.329</v>
      </c>
      <c r="O22" s="68">
        <v>354960741.6663</v>
      </c>
      <c r="P22" s="68">
        <v>56882</v>
      </c>
      <c r="Q22" s="68">
        <v>87955</v>
      </c>
      <c r="R22" s="69">
        <v>-35.328292877039402</v>
      </c>
      <c r="S22" s="68">
        <v>16.164935735381999</v>
      </c>
      <c r="T22" s="68">
        <v>16.117446958103599</v>
      </c>
      <c r="U22" s="70">
        <v>0.293776468127254</v>
      </c>
      <c r="V22" s="37"/>
      <c r="W22" s="37"/>
    </row>
    <row r="23" spans="1:23" ht="12" thickBot="1" x14ac:dyDescent="0.2">
      <c r="A23" s="51"/>
      <c r="B23" s="53" t="s">
        <v>21</v>
      </c>
      <c r="C23" s="54"/>
      <c r="D23" s="68">
        <v>2178935.1491</v>
      </c>
      <c r="E23" s="68">
        <v>2609018</v>
      </c>
      <c r="F23" s="69">
        <v>83.515527646800393</v>
      </c>
      <c r="G23" s="68">
        <v>3031213.1192999999</v>
      </c>
      <c r="H23" s="69">
        <v>-28.116728737199999</v>
      </c>
      <c r="I23" s="68">
        <v>228287.38070000001</v>
      </c>
      <c r="J23" s="69">
        <v>10.4770158393329</v>
      </c>
      <c r="K23" s="68">
        <v>197905.22870000001</v>
      </c>
      <c r="L23" s="69">
        <v>6.5289117231619302</v>
      </c>
      <c r="M23" s="69">
        <v>0.153518692758015</v>
      </c>
      <c r="N23" s="68">
        <v>48438706.1439</v>
      </c>
      <c r="O23" s="68">
        <v>748618870.39320004</v>
      </c>
      <c r="P23" s="68">
        <v>71775</v>
      </c>
      <c r="Q23" s="68">
        <v>106148</v>
      </c>
      <c r="R23" s="69">
        <v>-32.382145683385502</v>
      </c>
      <c r="S23" s="68">
        <v>30.357856483455201</v>
      </c>
      <c r="T23" s="68">
        <v>30.759809318121899</v>
      </c>
      <c r="U23" s="70">
        <v>-1.3240488006315101</v>
      </c>
      <c r="V23" s="37"/>
      <c r="W23" s="37"/>
    </row>
    <row r="24" spans="1:23" ht="12" thickBot="1" x14ac:dyDescent="0.2">
      <c r="A24" s="51"/>
      <c r="B24" s="53" t="s">
        <v>22</v>
      </c>
      <c r="C24" s="54"/>
      <c r="D24" s="68">
        <v>204759.37409999999</v>
      </c>
      <c r="E24" s="68">
        <v>284767</v>
      </c>
      <c r="F24" s="69">
        <v>71.904179241274505</v>
      </c>
      <c r="G24" s="68">
        <v>341013.72659999999</v>
      </c>
      <c r="H24" s="69">
        <v>-39.955679748874999</v>
      </c>
      <c r="I24" s="68">
        <v>39127.480900000002</v>
      </c>
      <c r="J24" s="69">
        <v>19.1090059109533</v>
      </c>
      <c r="K24" s="68">
        <v>55710.472999999998</v>
      </c>
      <c r="L24" s="69">
        <v>16.336724493599899</v>
      </c>
      <c r="M24" s="69">
        <v>-0.29766381807600201</v>
      </c>
      <c r="N24" s="68">
        <v>4982036.6235999996</v>
      </c>
      <c r="O24" s="68">
        <v>80733321.582300007</v>
      </c>
      <c r="P24" s="68">
        <v>22927</v>
      </c>
      <c r="Q24" s="68">
        <v>32582</v>
      </c>
      <c r="R24" s="69">
        <v>-29.632926155545999</v>
      </c>
      <c r="S24" s="68">
        <v>8.9309274697954404</v>
      </c>
      <c r="T24" s="68">
        <v>9.1449029065127991</v>
      </c>
      <c r="U24" s="70">
        <v>-2.3958926711814401</v>
      </c>
      <c r="V24" s="37"/>
      <c r="W24" s="37"/>
    </row>
    <row r="25" spans="1:23" ht="12" thickBot="1" x14ac:dyDescent="0.2">
      <c r="A25" s="51"/>
      <c r="B25" s="53" t="s">
        <v>23</v>
      </c>
      <c r="C25" s="54"/>
      <c r="D25" s="68">
        <v>250552.18729999999</v>
      </c>
      <c r="E25" s="68">
        <v>227129</v>
      </c>
      <c r="F25" s="69">
        <v>110.31272417877101</v>
      </c>
      <c r="G25" s="68">
        <v>289128.44540000003</v>
      </c>
      <c r="H25" s="69">
        <v>-13.3422562579863</v>
      </c>
      <c r="I25" s="68">
        <v>19073.165000000001</v>
      </c>
      <c r="J25" s="69">
        <v>7.6124520027289302</v>
      </c>
      <c r="K25" s="68">
        <v>21445.869200000001</v>
      </c>
      <c r="L25" s="69">
        <v>7.4174193308203602</v>
      </c>
      <c r="M25" s="69">
        <v>-0.11063688665974</v>
      </c>
      <c r="N25" s="68">
        <v>5060783.1551999999</v>
      </c>
      <c r="O25" s="68">
        <v>78263975.0748</v>
      </c>
      <c r="P25" s="68">
        <v>15844</v>
      </c>
      <c r="Q25" s="68">
        <v>22725</v>
      </c>
      <c r="R25" s="69">
        <v>-30.2794279427943</v>
      </c>
      <c r="S25" s="68">
        <v>15.813695234789201</v>
      </c>
      <c r="T25" s="68">
        <v>14.6951739273927</v>
      </c>
      <c r="U25" s="70">
        <v>7.0731178942653203</v>
      </c>
      <c r="V25" s="37"/>
      <c r="W25" s="37"/>
    </row>
    <row r="26" spans="1:23" ht="12" thickBot="1" x14ac:dyDescent="0.2">
      <c r="A26" s="51"/>
      <c r="B26" s="53" t="s">
        <v>24</v>
      </c>
      <c r="C26" s="54"/>
      <c r="D26" s="68">
        <v>462695.1213</v>
      </c>
      <c r="E26" s="68">
        <v>474409</v>
      </c>
      <c r="F26" s="69">
        <v>97.530848128935204</v>
      </c>
      <c r="G26" s="68">
        <v>495170.22090000001</v>
      </c>
      <c r="H26" s="69">
        <v>-6.55837088526338</v>
      </c>
      <c r="I26" s="68">
        <v>91061.7601</v>
      </c>
      <c r="J26" s="69">
        <v>19.680726229433901</v>
      </c>
      <c r="K26" s="68">
        <v>104028.876</v>
      </c>
      <c r="L26" s="69">
        <v>21.0087100575074</v>
      </c>
      <c r="M26" s="69">
        <v>-0.124649197401691</v>
      </c>
      <c r="N26" s="68">
        <v>8685023.3107999992</v>
      </c>
      <c r="O26" s="68">
        <v>166275848.03220001</v>
      </c>
      <c r="P26" s="68">
        <v>37147</v>
      </c>
      <c r="Q26" s="68">
        <v>49765</v>
      </c>
      <c r="R26" s="69">
        <v>-25.355169295689699</v>
      </c>
      <c r="S26" s="68">
        <v>12.455787043368201</v>
      </c>
      <c r="T26" s="68">
        <v>12.819357423892299</v>
      </c>
      <c r="U26" s="70">
        <v>-2.9188872550420601</v>
      </c>
      <c r="V26" s="37"/>
      <c r="W26" s="37"/>
    </row>
    <row r="27" spans="1:23" ht="12" thickBot="1" x14ac:dyDescent="0.2">
      <c r="A27" s="51"/>
      <c r="B27" s="53" t="s">
        <v>25</v>
      </c>
      <c r="C27" s="54"/>
      <c r="D27" s="68">
        <v>189151.50409999999</v>
      </c>
      <c r="E27" s="68">
        <v>316533</v>
      </c>
      <c r="F27" s="69">
        <v>59.757277787782002</v>
      </c>
      <c r="G27" s="68">
        <v>390115.49719999998</v>
      </c>
      <c r="H27" s="69">
        <v>-51.513973308517897</v>
      </c>
      <c r="I27" s="68">
        <v>56326.168400000002</v>
      </c>
      <c r="J27" s="69">
        <v>29.778334921525001</v>
      </c>
      <c r="K27" s="68">
        <v>112607.8833</v>
      </c>
      <c r="L27" s="69">
        <v>28.865267877904799</v>
      </c>
      <c r="M27" s="69">
        <v>-0.49980261817069399</v>
      </c>
      <c r="N27" s="68">
        <v>5951075.3663999997</v>
      </c>
      <c r="O27" s="68">
        <v>74305023.527199998</v>
      </c>
      <c r="P27" s="68">
        <v>27623</v>
      </c>
      <c r="Q27" s="68">
        <v>39010</v>
      </c>
      <c r="R27" s="69">
        <v>-29.189951294539899</v>
      </c>
      <c r="S27" s="68">
        <v>6.8476090250877899</v>
      </c>
      <c r="T27" s="68">
        <v>6.87639049730838</v>
      </c>
      <c r="U27" s="70">
        <v>-0.420314187260795</v>
      </c>
      <c r="V27" s="37"/>
      <c r="W27" s="37"/>
    </row>
    <row r="28" spans="1:23" ht="12" thickBot="1" x14ac:dyDescent="0.2">
      <c r="A28" s="51"/>
      <c r="B28" s="53" t="s">
        <v>26</v>
      </c>
      <c r="C28" s="54"/>
      <c r="D28" s="68">
        <v>822279.05429999996</v>
      </c>
      <c r="E28" s="68">
        <v>981389</v>
      </c>
      <c r="F28" s="69">
        <v>83.787270317886197</v>
      </c>
      <c r="G28" s="68">
        <v>1274408.4243999999</v>
      </c>
      <c r="H28" s="69">
        <v>-35.477587988549701</v>
      </c>
      <c r="I28" s="68">
        <v>20914.6702</v>
      </c>
      <c r="J28" s="69">
        <v>2.5435002984241799</v>
      </c>
      <c r="K28" s="68">
        <v>-8187.7668999999996</v>
      </c>
      <c r="L28" s="69">
        <v>-0.64247589259737203</v>
      </c>
      <c r="M28" s="69">
        <v>-3.5543802669809801</v>
      </c>
      <c r="N28" s="68">
        <v>17259792.475499999</v>
      </c>
      <c r="O28" s="68">
        <v>245356475.9761</v>
      </c>
      <c r="P28" s="68">
        <v>44873</v>
      </c>
      <c r="Q28" s="68">
        <v>56359</v>
      </c>
      <c r="R28" s="69">
        <v>-20.380063521354199</v>
      </c>
      <c r="S28" s="68">
        <v>18.324583921289001</v>
      </c>
      <c r="T28" s="68">
        <v>19.067504638123498</v>
      </c>
      <c r="U28" s="70">
        <v>-4.0542296623247402</v>
      </c>
      <c r="V28" s="37"/>
      <c r="W28" s="37"/>
    </row>
    <row r="29" spans="1:23" ht="12" thickBot="1" x14ac:dyDescent="0.2">
      <c r="A29" s="51"/>
      <c r="B29" s="53" t="s">
        <v>27</v>
      </c>
      <c r="C29" s="54"/>
      <c r="D29" s="68">
        <v>657229.22270000004</v>
      </c>
      <c r="E29" s="68">
        <v>746311</v>
      </c>
      <c r="F29" s="69">
        <v>88.063719106377903</v>
      </c>
      <c r="G29" s="68">
        <v>762368.92409999995</v>
      </c>
      <c r="H29" s="69">
        <v>-13.791184041784099</v>
      </c>
      <c r="I29" s="68">
        <v>62801.753700000001</v>
      </c>
      <c r="J29" s="69">
        <v>9.5555327625269904</v>
      </c>
      <c r="K29" s="68">
        <v>53121.042000000001</v>
      </c>
      <c r="L29" s="69">
        <v>6.9678918330401602</v>
      </c>
      <c r="M29" s="69">
        <v>0.182238738841004</v>
      </c>
      <c r="N29" s="68">
        <v>11061546.875</v>
      </c>
      <c r="O29" s="68">
        <v>173063697.64700001</v>
      </c>
      <c r="P29" s="68">
        <v>104352</v>
      </c>
      <c r="Q29" s="68">
        <v>122071</v>
      </c>
      <c r="R29" s="69">
        <v>-14.5153230497006</v>
      </c>
      <c r="S29" s="68">
        <v>6.2981947897500801</v>
      </c>
      <c r="T29" s="68">
        <v>6.3093906619917899</v>
      </c>
      <c r="U29" s="70">
        <v>-0.177763194303453</v>
      </c>
      <c r="V29" s="37"/>
      <c r="W29" s="37"/>
    </row>
    <row r="30" spans="1:23" ht="12" thickBot="1" x14ac:dyDescent="0.2">
      <c r="A30" s="51"/>
      <c r="B30" s="53" t="s">
        <v>28</v>
      </c>
      <c r="C30" s="54"/>
      <c r="D30" s="68">
        <v>774594.90709999995</v>
      </c>
      <c r="E30" s="68">
        <v>1205364</v>
      </c>
      <c r="F30" s="69">
        <v>64.262323007821706</v>
      </c>
      <c r="G30" s="68">
        <v>1356184.0563999999</v>
      </c>
      <c r="H30" s="69">
        <v>-42.884234374781897</v>
      </c>
      <c r="I30" s="68">
        <v>68814.868400000007</v>
      </c>
      <c r="J30" s="69">
        <v>8.8839815197901899</v>
      </c>
      <c r="K30" s="68">
        <v>183106.19450000001</v>
      </c>
      <c r="L30" s="69">
        <v>13.501574040477699</v>
      </c>
      <c r="M30" s="69">
        <v>-0.62418055496205505</v>
      </c>
      <c r="N30" s="68">
        <v>19480369.689300001</v>
      </c>
      <c r="O30" s="68">
        <v>318517052.44989997</v>
      </c>
      <c r="P30" s="68">
        <v>62710</v>
      </c>
      <c r="Q30" s="68">
        <v>90001</v>
      </c>
      <c r="R30" s="69">
        <v>-30.322996411150999</v>
      </c>
      <c r="S30" s="68">
        <v>12.352015740711201</v>
      </c>
      <c r="T30" s="68">
        <v>12.9737526360818</v>
      </c>
      <c r="U30" s="70">
        <v>-5.0334852903516101</v>
      </c>
      <c r="V30" s="37"/>
      <c r="W30" s="37"/>
    </row>
    <row r="31" spans="1:23" ht="12" thickBot="1" x14ac:dyDescent="0.2">
      <c r="A31" s="51"/>
      <c r="B31" s="53" t="s">
        <v>29</v>
      </c>
      <c r="C31" s="54"/>
      <c r="D31" s="68">
        <v>842671.11259999999</v>
      </c>
      <c r="E31" s="68">
        <v>1009215</v>
      </c>
      <c r="F31" s="69">
        <v>83.497680137532598</v>
      </c>
      <c r="G31" s="68">
        <v>1659007.2431000001</v>
      </c>
      <c r="H31" s="69">
        <v>-49.206302980004097</v>
      </c>
      <c r="I31" s="68">
        <v>23541.697400000001</v>
      </c>
      <c r="J31" s="69">
        <v>2.7936993505525298</v>
      </c>
      <c r="K31" s="68">
        <v>-5052.4071999999996</v>
      </c>
      <c r="L31" s="69">
        <v>-0.30454401094471001</v>
      </c>
      <c r="M31" s="69">
        <v>-5.6595011977656897</v>
      </c>
      <c r="N31" s="68">
        <v>16654839.124399999</v>
      </c>
      <c r="O31" s="68">
        <v>266766113.26019999</v>
      </c>
      <c r="P31" s="68">
        <v>28618</v>
      </c>
      <c r="Q31" s="68">
        <v>40072</v>
      </c>
      <c r="R31" s="69">
        <v>-28.5835496107007</v>
      </c>
      <c r="S31" s="68">
        <v>29.445492787755999</v>
      </c>
      <c r="T31" s="68">
        <v>29.143185331403501</v>
      </c>
      <c r="U31" s="70">
        <v>1.0266680151408101</v>
      </c>
      <c r="V31" s="37"/>
      <c r="W31" s="37"/>
    </row>
    <row r="32" spans="1:23" ht="12" thickBot="1" x14ac:dyDescent="0.2">
      <c r="A32" s="51"/>
      <c r="B32" s="53" t="s">
        <v>30</v>
      </c>
      <c r="C32" s="54"/>
      <c r="D32" s="68">
        <v>99165.579800000007</v>
      </c>
      <c r="E32" s="68">
        <v>147374</v>
      </c>
      <c r="F32" s="69">
        <v>67.288381804117407</v>
      </c>
      <c r="G32" s="68">
        <v>145053.69330000001</v>
      </c>
      <c r="H32" s="69">
        <v>-31.635260334319302</v>
      </c>
      <c r="I32" s="68">
        <v>27218.032899999998</v>
      </c>
      <c r="J32" s="69">
        <v>27.4470566852875</v>
      </c>
      <c r="K32" s="68">
        <v>33243.191700000003</v>
      </c>
      <c r="L32" s="69">
        <v>22.917852654221299</v>
      </c>
      <c r="M32" s="69">
        <v>-0.18124489532694299</v>
      </c>
      <c r="N32" s="68">
        <v>1734289.6264</v>
      </c>
      <c r="O32" s="68">
        <v>39890134.348899998</v>
      </c>
      <c r="P32" s="68">
        <v>21989</v>
      </c>
      <c r="Q32" s="68">
        <v>29114</v>
      </c>
      <c r="R32" s="69">
        <v>-24.472762244968099</v>
      </c>
      <c r="S32" s="68">
        <v>4.5097812451680399</v>
      </c>
      <c r="T32" s="68">
        <v>4.8029521707769502</v>
      </c>
      <c r="U32" s="70">
        <v>-6.5007792988412199</v>
      </c>
      <c r="V32" s="37"/>
      <c r="W32" s="37"/>
    </row>
    <row r="33" spans="1:23" ht="12" thickBot="1" x14ac:dyDescent="0.2">
      <c r="A33" s="51"/>
      <c r="B33" s="53" t="s">
        <v>31</v>
      </c>
      <c r="C33" s="54"/>
      <c r="D33" s="68">
        <v>4.2735000000000003</v>
      </c>
      <c r="E33" s="71"/>
      <c r="F33" s="71"/>
      <c r="G33" s="68">
        <v>85.384799999999998</v>
      </c>
      <c r="H33" s="69">
        <v>-94.9950108215982</v>
      </c>
      <c r="I33" s="68">
        <v>-9.6699999999999994E-2</v>
      </c>
      <c r="J33" s="69">
        <v>-2.26278226278226</v>
      </c>
      <c r="K33" s="68">
        <v>18.217400000000001</v>
      </c>
      <c r="L33" s="69">
        <v>21.3356475625638</v>
      </c>
      <c r="M33" s="69">
        <v>-1.00530811202477</v>
      </c>
      <c r="N33" s="68">
        <v>65.581999999999994</v>
      </c>
      <c r="O33" s="68">
        <v>4930.8406000000004</v>
      </c>
      <c r="P33" s="68">
        <v>1</v>
      </c>
      <c r="Q33" s="71"/>
      <c r="R33" s="71"/>
      <c r="S33" s="68">
        <v>4.2735000000000003</v>
      </c>
      <c r="T33" s="71"/>
      <c r="U33" s="72"/>
      <c r="V33" s="37"/>
      <c r="W33" s="37"/>
    </row>
    <row r="34" spans="1:23" ht="12" thickBot="1" x14ac:dyDescent="0.2">
      <c r="A34" s="51"/>
      <c r="B34" s="53" t="s">
        <v>36</v>
      </c>
      <c r="C34" s="54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  <c r="V34" s="37"/>
      <c r="W34" s="37"/>
    </row>
    <row r="35" spans="1:23" ht="12" thickBot="1" x14ac:dyDescent="0.2">
      <c r="A35" s="51"/>
      <c r="B35" s="53" t="s">
        <v>32</v>
      </c>
      <c r="C35" s="54"/>
      <c r="D35" s="68">
        <v>122287.53109999999</v>
      </c>
      <c r="E35" s="68">
        <v>157661</v>
      </c>
      <c r="F35" s="69">
        <v>77.563589663899094</v>
      </c>
      <c r="G35" s="68">
        <v>273329.40539999999</v>
      </c>
      <c r="H35" s="69">
        <v>-55.260016418270098</v>
      </c>
      <c r="I35" s="68">
        <v>11160.898499999999</v>
      </c>
      <c r="J35" s="69">
        <v>9.1267673814374692</v>
      </c>
      <c r="K35" s="68">
        <v>23583.2732</v>
      </c>
      <c r="L35" s="69">
        <v>8.6281507712232397</v>
      </c>
      <c r="M35" s="69">
        <v>-0.52674514664062799</v>
      </c>
      <c r="N35" s="68">
        <v>2760680.0112000001</v>
      </c>
      <c r="O35" s="68">
        <v>44000540.688500002</v>
      </c>
      <c r="P35" s="68">
        <v>9578</v>
      </c>
      <c r="Q35" s="68">
        <v>12899</v>
      </c>
      <c r="R35" s="69">
        <v>-25.746181874563899</v>
      </c>
      <c r="S35" s="68">
        <v>12.7675434433076</v>
      </c>
      <c r="T35" s="68">
        <v>13.6182225211257</v>
      </c>
      <c r="U35" s="70">
        <v>-6.6628250108989597</v>
      </c>
      <c r="V35" s="37"/>
      <c r="W35" s="37"/>
    </row>
    <row r="36" spans="1:23" ht="12" customHeight="1" thickBot="1" x14ac:dyDescent="0.2">
      <c r="A36" s="51"/>
      <c r="B36" s="53" t="s">
        <v>37</v>
      </c>
      <c r="C36" s="54"/>
      <c r="D36" s="71"/>
      <c r="E36" s="68">
        <v>596520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37"/>
      <c r="W36" s="37"/>
    </row>
    <row r="37" spans="1:23" ht="12" thickBot="1" x14ac:dyDescent="0.2">
      <c r="A37" s="51"/>
      <c r="B37" s="53" t="s">
        <v>38</v>
      </c>
      <c r="C37" s="54"/>
      <c r="D37" s="71"/>
      <c r="E37" s="68">
        <v>222517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  <c r="V37" s="37"/>
      <c r="W37" s="37"/>
    </row>
    <row r="38" spans="1:23" ht="12" thickBot="1" x14ac:dyDescent="0.2">
      <c r="A38" s="51"/>
      <c r="B38" s="53" t="s">
        <v>39</v>
      </c>
      <c r="C38" s="54"/>
      <c r="D38" s="71"/>
      <c r="E38" s="68">
        <v>275129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  <c r="V38" s="37"/>
      <c r="W38" s="37"/>
    </row>
    <row r="39" spans="1:23" ht="12" customHeight="1" thickBot="1" x14ac:dyDescent="0.2">
      <c r="A39" s="51"/>
      <c r="B39" s="53" t="s">
        <v>33</v>
      </c>
      <c r="C39" s="54"/>
      <c r="D39" s="68">
        <v>236396.58110000001</v>
      </c>
      <c r="E39" s="68">
        <v>421015</v>
      </c>
      <c r="F39" s="69">
        <v>56.149206346567198</v>
      </c>
      <c r="G39" s="68">
        <v>532163.24719999998</v>
      </c>
      <c r="H39" s="69">
        <v>-55.578183509700999</v>
      </c>
      <c r="I39" s="68">
        <v>14540.708500000001</v>
      </c>
      <c r="J39" s="69">
        <v>6.1509808781240496</v>
      </c>
      <c r="K39" s="68">
        <v>38730.832499999997</v>
      </c>
      <c r="L39" s="69">
        <v>7.2779983780886699</v>
      </c>
      <c r="M39" s="69">
        <v>-0.62457020514599104</v>
      </c>
      <c r="N39" s="68">
        <v>5535913.3394999998</v>
      </c>
      <c r="O39" s="68">
        <v>74326318.337500006</v>
      </c>
      <c r="P39" s="68">
        <v>385</v>
      </c>
      <c r="Q39" s="68">
        <v>655</v>
      </c>
      <c r="R39" s="69">
        <v>-41.221374045801497</v>
      </c>
      <c r="S39" s="68">
        <v>614.01709376623398</v>
      </c>
      <c r="T39" s="68">
        <v>665.70892152671797</v>
      </c>
      <c r="U39" s="70">
        <v>-8.4186300813579305</v>
      </c>
      <c r="V39" s="37"/>
      <c r="W39" s="37"/>
    </row>
    <row r="40" spans="1:23" ht="12" thickBot="1" x14ac:dyDescent="0.2">
      <c r="A40" s="51"/>
      <c r="B40" s="53" t="s">
        <v>34</v>
      </c>
      <c r="C40" s="54"/>
      <c r="D40" s="68">
        <v>324593.3566</v>
      </c>
      <c r="E40" s="68">
        <v>327367</v>
      </c>
      <c r="F40" s="69">
        <v>99.152741907400596</v>
      </c>
      <c r="G40" s="68">
        <v>507450.7965</v>
      </c>
      <c r="H40" s="69">
        <v>-36.034516284378299</v>
      </c>
      <c r="I40" s="68">
        <v>21163.646100000002</v>
      </c>
      <c r="J40" s="69">
        <v>6.5200490612875397</v>
      </c>
      <c r="K40" s="68">
        <v>20470.679</v>
      </c>
      <c r="L40" s="69">
        <v>4.0340224394543798</v>
      </c>
      <c r="M40" s="69">
        <v>3.3851690996669001E-2</v>
      </c>
      <c r="N40" s="68">
        <v>7317406.9348999998</v>
      </c>
      <c r="O40" s="68">
        <v>141891349.6248</v>
      </c>
      <c r="P40" s="68">
        <v>1841</v>
      </c>
      <c r="Q40" s="68">
        <v>2524</v>
      </c>
      <c r="R40" s="69">
        <v>-27.060221870047499</v>
      </c>
      <c r="S40" s="68">
        <v>176.31361032047801</v>
      </c>
      <c r="T40" s="68">
        <v>190.289807606973</v>
      </c>
      <c r="U40" s="70">
        <v>-7.9268964324938302</v>
      </c>
      <c r="V40" s="37"/>
      <c r="W40" s="37"/>
    </row>
    <row r="41" spans="1:23" ht="12" thickBot="1" x14ac:dyDescent="0.2">
      <c r="A41" s="51"/>
      <c r="B41" s="53" t="s">
        <v>40</v>
      </c>
      <c r="C41" s="54"/>
      <c r="D41" s="71"/>
      <c r="E41" s="68">
        <v>226866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  <c r="V41" s="37"/>
      <c r="W41" s="37"/>
    </row>
    <row r="42" spans="1:23" ht="12" thickBot="1" x14ac:dyDescent="0.2">
      <c r="A42" s="51"/>
      <c r="B42" s="53" t="s">
        <v>41</v>
      </c>
      <c r="C42" s="54"/>
      <c r="D42" s="71"/>
      <c r="E42" s="68">
        <v>86837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  <c r="V42" s="37"/>
      <c r="W42" s="37"/>
    </row>
    <row r="43" spans="1:23" ht="12" thickBot="1" x14ac:dyDescent="0.2">
      <c r="A43" s="51"/>
      <c r="B43" s="53" t="s">
        <v>71</v>
      </c>
      <c r="C43" s="54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  <c r="V43" s="37"/>
      <c r="W43" s="37"/>
    </row>
    <row r="44" spans="1:23" ht="12" thickBot="1" x14ac:dyDescent="0.2">
      <c r="A44" s="52"/>
      <c r="B44" s="53" t="s">
        <v>35</v>
      </c>
      <c r="C44" s="54"/>
      <c r="D44" s="73">
        <v>22118.620900000002</v>
      </c>
      <c r="E44" s="73">
        <v>0</v>
      </c>
      <c r="F44" s="74"/>
      <c r="G44" s="73">
        <v>51052.323400000001</v>
      </c>
      <c r="H44" s="75">
        <v>-56.674604744825402</v>
      </c>
      <c r="I44" s="73">
        <v>1732.0092999999999</v>
      </c>
      <c r="J44" s="75">
        <v>7.8305483322425404</v>
      </c>
      <c r="K44" s="73">
        <v>8533.57</v>
      </c>
      <c r="L44" s="75">
        <v>16.715341108255998</v>
      </c>
      <c r="M44" s="75">
        <v>-0.79703578924178298</v>
      </c>
      <c r="N44" s="73">
        <v>618167.80500000005</v>
      </c>
      <c r="O44" s="73">
        <v>9254760.6044999994</v>
      </c>
      <c r="P44" s="73">
        <v>25</v>
      </c>
      <c r="Q44" s="73">
        <v>40</v>
      </c>
      <c r="R44" s="75">
        <v>-37.5</v>
      </c>
      <c r="S44" s="73">
        <v>884.74483599999996</v>
      </c>
      <c r="T44" s="73">
        <v>556.70747500000004</v>
      </c>
      <c r="U44" s="76">
        <v>37.077058565617897</v>
      </c>
      <c r="V44" s="37"/>
      <c r="W44" s="37"/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  <mergeCell ref="B17:C17"/>
    <mergeCell ref="B18:C18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19:C19"/>
    <mergeCell ref="B20:C20"/>
    <mergeCell ref="B21:C21"/>
    <mergeCell ref="B22:C2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9" workbookViewId="0">
      <selection sqref="A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60941</v>
      </c>
      <c r="D2" s="32">
        <v>605997.996232479</v>
      </c>
      <c r="E2" s="32">
        <v>453741.02371282101</v>
      </c>
      <c r="F2" s="32">
        <v>152256.97251965801</v>
      </c>
      <c r="G2" s="32">
        <v>453741.02371282101</v>
      </c>
      <c r="H2" s="32">
        <v>0.25124996034021202</v>
      </c>
    </row>
    <row r="3" spans="1:8" ht="14.25" x14ac:dyDescent="0.2">
      <c r="A3" s="32">
        <v>2</v>
      </c>
      <c r="B3" s="33">
        <v>13</v>
      </c>
      <c r="C3" s="32">
        <v>9029.5859999999993</v>
      </c>
      <c r="D3" s="32">
        <v>78290.845119317804</v>
      </c>
      <c r="E3" s="32">
        <v>60437.805532644998</v>
      </c>
      <c r="F3" s="32">
        <v>17853.039586672701</v>
      </c>
      <c r="G3" s="32">
        <v>60437.805532644998</v>
      </c>
      <c r="H3" s="32">
        <v>0.22803483037466399</v>
      </c>
    </row>
    <row r="4" spans="1:8" ht="14.25" x14ac:dyDescent="0.2">
      <c r="A4" s="32">
        <v>3</v>
      </c>
      <c r="B4" s="33">
        <v>14</v>
      </c>
      <c r="C4" s="32">
        <v>87984</v>
      </c>
      <c r="D4" s="32">
        <v>84212.112003418806</v>
      </c>
      <c r="E4" s="32">
        <v>61069.994088888903</v>
      </c>
      <c r="F4" s="32">
        <v>23142.117914529899</v>
      </c>
      <c r="G4" s="32">
        <v>61069.994088888903</v>
      </c>
      <c r="H4" s="32">
        <v>0.27480747559912</v>
      </c>
    </row>
    <row r="5" spans="1:8" ht="14.25" x14ac:dyDescent="0.2">
      <c r="A5" s="32">
        <v>4</v>
      </c>
      <c r="B5" s="33">
        <v>15</v>
      </c>
      <c r="C5" s="32">
        <v>3131</v>
      </c>
      <c r="D5" s="32">
        <v>53319.8398752137</v>
      </c>
      <c r="E5" s="32">
        <v>39484.882661538497</v>
      </c>
      <c r="F5" s="32">
        <v>13834.957213675199</v>
      </c>
      <c r="G5" s="32">
        <v>39484.882661538497</v>
      </c>
      <c r="H5" s="32">
        <v>0.25947109455042699</v>
      </c>
    </row>
    <row r="6" spans="1:8" ht="14.25" x14ac:dyDescent="0.2">
      <c r="A6" s="32">
        <v>5</v>
      </c>
      <c r="B6" s="33">
        <v>16</v>
      </c>
      <c r="C6" s="32">
        <v>2647</v>
      </c>
      <c r="D6" s="32">
        <v>196276.59837692301</v>
      </c>
      <c r="E6" s="32">
        <v>169821.29591538501</v>
      </c>
      <c r="F6" s="32">
        <v>26455.3024615385</v>
      </c>
      <c r="G6" s="32">
        <v>169821.29591538501</v>
      </c>
      <c r="H6" s="32">
        <v>0.13478582103167799</v>
      </c>
    </row>
    <row r="7" spans="1:8" ht="14.25" x14ac:dyDescent="0.2">
      <c r="A7" s="32">
        <v>6</v>
      </c>
      <c r="B7" s="33">
        <v>17</v>
      </c>
      <c r="C7" s="32">
        <v>17461</v>
      </c>
      <c r="D7" s="32">
        <v>251065.67420427399</v>
      </c>
      <c r="E7" s="32">
        <v>191537.93904871799</v>
      </c>
      <c r="F7" s="32">
        <v>59527.735155555602</v>
      </c>
      <c r="G7" s="32">
        <v>191537.93904871799</v>
      </c>
      <c r="H7" s="32">
        <v>0.237100254123637</v>
      </c>
    </row>
    <row r="8" spans="1:8" ht="14.25" x14ac:dyDescent="0.2">
      <c r="A8" s="32">
        <v>7</v>
      </c>
      <c r="B8" s="33">
        <v>18</v>
      </c>
      <c r="C8" s="32">
        <v>65076</v>
      </c>
      <c r="D8" s="32">
        <v>149922.27254358999</v>
      </c>
      <c r="E8" s="32">
        <v>119576.41050512801</v>
      </c>
      <c r="F8" s="32">
        <v>30345.862038461499</v>
      </c>
      <c r="G8" s="32">
        <v>119576.41050512801</v>
      </c>
      <c r="H8" s="32">
        <v>0.202410632680601</v>
      </c>
    </row>
    <row r="9" spans="1:8" ht="14.25" x14ac:dyDescent="0.2">
      <c r="A9" s="32">
        <v>8</v>
      </c>
      <c r="B9" s="33">
        <v>19</v>
      </c>
      <c r="C9" s="32">
        <v>23526</v>
      </c>
      <c r="D9" s="32">
        <v>110529.63157521401</v>
      </c>
      <c r="E9" s="32">
        <v>106298.01115812</v>
      </c>
      <c r="F9" s="32">
        <v>4231.62041709402</v>
      </c>
      <c r="G9" s="32">
        <v>106298.01115812</v>
      </c>
      <c r="H9" s="32">
        <v>3.8284940941058603E-2</v>
      </c>
    </row>
    <row r="10" spans="1:8" ht="14.25" x14ac:dyDescent="0.2">
      <c r="A10" s="32">
        <v>9</v>
      </c>
      <c r="B10" s="33">
        <v>21</v>
      </c>
      <c r="C10" s="32">
        <v>164109</v>
      </c>
      <c r="D10" s="32">
        <v>661438.84349999996</v>
      </c>
      <c r="E10" s="32">
        <v>628538.7855</v>
      </c>
      <c r="F10" s="32">
        <v>32900.057999999997</v>
      </c>
      <c r="G10" s="32">
        <v>628538.7855</v>
      </c>
      <c r="H10" s="32">
        <v>4.9740135952569001E-2</v>
      </c>
    </row>
    <row r="11" spans="1:8" ht="14.25" x14ac:dyDescent="0.2">
      <c r="A11" s="32">
        <v>10</v>
      </c>
      <c r="B11" s="33">
        <v>22</v>
      </c>
      <c r="C11" s="32">
        <v>30028.793000000001</v>
      </c>
      <c r="D11" s="32">
        <v>764905.35085470101</v>
      </c>
      <c r="E11" s="32">
        <v>700490.11805982899</v>
      </c>
      <c r="F11" s="32">
        <v>64415.232794871801</v>
      </c>
      <c r="G11" s="32">
        <v>700490.11805982899</v>
      </c>
      <c r="H11" s="32">
        <v>8.4213337928535303E-2</v>
      </c>
    </row>
    <row r="12" spans="1:8" ht="14.25" x14ac:dyDescent="0.2">
      <c r="A12" s="32">
        <v>11</v>
      </c>
      <c r="B12" s="33">
        <v>23</v>
      </c>
      <c r="C12" s="32">
        <v>150324.163</v>
      </c>
      <c r="D12" s="32">
        <v>1177114.9198581199</v>
      </c>
      <c r="E12" s="32">
        <v>1009689.94846068</v>
      </c>
      <c r="F12" s="32">
        <v>167424.97139743599</v>
      </c>
      <c r="G12" s="32">
        <v>1009689.94846068</v>
      </c>
      <c r="H12" s="32">
        <v>0.14223332707193601</v>
      </c>
    </row>
    <row r="13" spans="1:8" ht="14.25" x14ac:dyDescent="0.2">
      <c r="A13" s="32">
        <v>12</v>
      </c>
      <c r="B13" s="33">
        <v>24</v>
      </c>
      <c r="C13" s="32">
        <v>15831.062</v>
      </c>
      <c r="D13" s="32">
        <v>419259.96177777799</v>
      </c>
      <c r="E13" s="32">
        <v>375619.42837435898</v>
      </c>
      <c r="F13" s="32">
        <v>43640.533403418798</v>
      </c>
      <c r="G13" s="32">
        <v>375619.42837435898</v>
      </c>
      <c r="H13" s="32">
        <v>0.104089437060412</v>
      </c>
    </row>
    <row r="14" spans="1:8" ht="14.25" x14ac:dyDescent="0.2">
      <c r="A14" s="32">
        <v>13</v>
      </c>
      <c r="B14" s="33">
        <v>25</v>
      </c>
      <c r="C14" s="32">
        <v>72693</v>
      </c>
      <c r="D14" s="32">
        <v>802374.82700000005</v>
      </c>
      <c r="E14" s="32">
        <v>738433.18480000005</v>
      </c>
      <c r="F14" s="32">
        <v>63941.642200000002</v>
      </c>
      <c r="G14" s="32">
        <v>738433.18480000005</v>
      </c>
      <c r="H14" s="32">
        <v>7.9690488844311694E-2</v>
      </c>
    </row>
    <row r="15" spans="1:8" ht="14.25" x14ac:dyDescent="0.2">
      <c r="A15" s="32">
        <v>14</v>
      </c>
      <c r="B15" s="33">
        <v>26</v>
      </c>
      <c r="C15" s="32">
        <v>60108</v>
      </c>
      <c r="D15" s="32">
        <v>306285.89385966299</v>
      </c>
      <c r="E15" s="32">
        <v>273818.45474474702</v>
      </c>
      <c r="F15" s="32">
        <v>32467.439114915702</v>
      </c>
      <c r="G15" s="32">
        <v>273818.45474474702</v>
      </c>
      <c r="H15" s="32">
        <v>0.106003703617483</v>
      </c>
    </row>
    <row r="16" spans="1:8" ht="14.25" x14ac:dyDescent="0.2">
      <c r="A16" s="32">
        <v>15</v>
      </c>
      <c r="B16" s="33">
        <v>27</v>
      </c>
      <c r="C16" s="32">
        <v>134045.255</v>
      </c>
      <c r="D16" s="32">
        <v>919494.28543333302</v>
      </c>
      <c r="E16" s="32">
        <v>836446.45860000001</v>
      </c>
      <c r="F16" s="32">
        <v>83047.826833333296</v>
      </c>
      <c r="G16" s="32">
        <v>836446.45860000001</v>
      </c>
      <c r="H16" s="32">
        <v>9.0319024434387996E-2</v>
      </c>
    </row>
    <row r="17" spans="1:8" ht="14.25" x14ac:dyDescent="0.2">
      <c r="A17" s="32">
        <v>16</v>
      </c>
      <c r="B17" s="33">
        <v>29</v>
      </c>
      <c r="C17" s="32">
        <v>167696</v>
      </c>
      <c r="D17" s="32">
        <v>2178936.2661512801</v>
      </c>
      <c r="E17" s="32">
        <v>1950647.80182564</v>
      </c>
      <c r="F17" s="32">
        <v>228288.46432564099</v>
      </c>
      <c r="G17" s="32">
        <v>1950647.80182564</v>
      </c>
      <c r="H17" s="32">
        <v>0.104770602000615</v>
      </c>
    </row>
    <row r="18" spans="1:8" ht="14.25" x14ac:dyDescent="0.2">
      <c r="A18" s="32">
        <v>17</v>
      </c>
      <c r="B18" s="33">
        <v>31</v>
      </c>
      <c r="C18" s="32">
        <v>26561.282999999999</v>
      </c>
      <c r="D18" s="32">
        <v>204759.35413526199</v>
      </c>
      <c r="E18" s="32">
        <v>165631.88701603599</v>
      </c>
      <c r="F18" s="32">
        <v>39127.467119226298</v>
      </c>
      <c r="G18" s="32">
        <v>165631.88701603599</v>
      </c>
      <c r="H18" s="32">
        <v>0.191090010439177</v>
      </c>
    </row>
    <row r="19" spans="1:8" ht="14.25" x14ac:dyDescent="0.2">
      <c r="A19" s="32">
        <v>18</v>
      </c>
      <c r="B19" s="33">
        <v>32</v>
      </c>
      <c r="C19" s="32">
        <v>16333.977999999999</v>
      </c>
      <c r="D19" s="32">
        <v>250552.19221381101</v>
      </c>
      <c r="E19" s="32">
        <v>231479.02049786501</v>
      </c>
      <c r="F19" s="32">
        <v>19073.171715946799</v>
      </c>
      <c r="G19" s="32">
        <v>231479.02049786501</v>
      </c>
      <c r="H19" s="32">
        <v>7.6124545338922697E-2</v>
      </c>
    </row>
    <row r="20" spans="1:8" ht="14.25" x14ac:dyDescent="0.2">
      <c r="A20" s="32">
        <v>19</v>
      </c>
      <c r="B20" s="33">
        <v>33</v>
      </c>
      <c r="C20" s="32">
        <v>37993.86</v>
      </c>
      <c r="D20" s="32">
        <v>462695.12928950199</v>
      </c>
      <c r="E20" s="32">
        <v>371633.35926485201</v>
      </c>
      <c r="F20" s="32">
        <v>91061.770024649202</v>
      </c>
      <c r="G20" s="32">
        <v>371633.35926485201</v>
      </c>
      <c r="H20" s="32">
        <v>0.196807280345658</v>
      </c>
    </row>
    <row r="21" spans="1:8" ht="14.25" x14ac:dyDescent="0.2">
      <c r="A21" s="32">
        <v>20</v>
      </c>
      <c r="B21" s="33">
        <v>34</v>
      </c>
      <c r="C21" s="32">
        <v>37299.328999999998</v>
      </c>
      <c r="D21" s="32">
        <v>189151.45835455699</v>
      </c>
      <c r="E21" s="32">
        <v>132825.33923427301</v>
      </c>
      <c r="F21" s="32">
        <v>56326.119120284202</v>
      </c>
      <c r="G21" s="32">
        <v>132825.33923427301</v>
      </c>
      <c r="H21" s="32">
        <v>0.29778316070237798</v>
      </c>
    </row>
    <row r="22" spans="1:8" ht="14.25" x14ac:dyDescent="0.2">
      <c r="A22" s="32">
        <v>21</v>
      </c>
      <c r="B22" s="33">
        <v>35</v>
      </c>
      <c r="C22" s="32">
        <v>35898.949999999997</v>
      </c>
      <c r="D22" s="32">
        <v>822279.05117256602</v>
      </c>
      <c r="E22" s="32">
        <v>801364.38093982299</v>
      </c>
      <c r="F22" s="32">
        <v>20914.6702327434</v>
      </c>
      <c r="G22" s="32">
        <v>801364.38093982299</v>
      </c>
      <c r="H22" s="32">
        <v>2.5435003120800801E-2</v>
      </c>
    </row>
    <row r="23" spans="1:8" ht="14.25" x14ac:dyDescent="0.2">
      <c r="A23" s="32">
        <v>22</v>
      </c>
      <c r="B23" s="33">
        <v>36</v>
      </c>
      <c r="C23" s="32">
        <v>177310.08600000001</v>
      </c>
      <c r="D23" s="32">
        <v>657229.22286194703</v>
      </c>
      <c r="E23" s="32">
        <v>594427.47095520899</v>
      </c>
      <c r="F23" s="32">
        <v>62801.751906737503</v>
      </c>
      <c r="G23" s="32">
        <v>594427.47095520899</v>
      </c>
      <c r="H23" s="32">
        <v>9.55553248732052E-2</v>
      </c>
    </row>
    <row r="24" spans="1:8" ht="14.25" x14ac:dyDescent="0.2">
      <c r="A24" s="32">
        <v>23</v>
      </c>
      <c r="B24" s="33">
        <v>37</v>
      </c>
      <c r="C24" s="32">
        <v>99751.524999999994</v>
      </c>
      <c r="D24" s="32">
        <v>774594.89641769906</v>
      </c>
      <c r="E24" s="32">
        <v>705779.74897381198</v>
      </c>
      <c r="F24" s="32">
        <v>68815.147443886701</v>
      </c>
      <c r="G24" s="32">
        <v>705779.74897381198</v>
      </c>
      <c r="H24" s="32">
        <v>8.8840176668009196E-2</v>
      </c>
    </row>
    <row r="25" spans="1:8" ht="14.25" x14ac:dyDescent="0.2">
      <c r="A25" s="32">
        <v>24</v>
      </c>
      <c r="B25" s="33">
        <v>38</v>
      </c>
      <c r="C25" s="32">
        <v>168481.40299999999</v>
      </c>
      <c r="D25" s="32">
        <v>842671.07499999995</v>
      </c>
      <c r="E25" s="32">
        <v>819129.38989999995</v>
      </c>
      <c r="F25" s="32">
        <v>23541.685099999999</v>
      </c>
      <c r="G25" s="32">
        <v>819129.38989999995</v>
      </c>
      <c r="H25" s="32">
        <v>2.79369801556319E-2</v>
      </c>
    </row>
    <row r="26" spans="1:8" ht="14.25" x14ac:dyDescent="0.2">
      <c r="A26" s="32">
        <v>25</v>
      </c>
      <c r="B26" s="33">
        <v>39</v>
      </c>
      <c r="C26" s="32">
        <v>74559.357000000004</v>
      </c>
      <c r="D26" s="32">
        <v>99165.526352567904</v>
      </c>
      <c r="E26" s="32">
        <v>71947.531864644901</v>
      </c>
      <c r="F26" s="32">
        <v>27217.994487922999</v>
      </c>
      <c r="G26" s="32">
        <v>71947.531864644901</v>
      </c>
      <c r="H26" s="32">
        <v>0.27447032743166799</v>
      </c>
    </row>
    <row r="27" spans="1:8" ht="14.25" x14ac:dyDescent="0.2">
      <c r="A27" s="32">
        <v>26</v>
      </c>
      <c r="B27" s="33">
        <v>40</v>
      </c>
      <c r="C27" s="32">
        <v>0.64400000000000002</v>
      </c>
      <c r="D27" s="32">
        <v>4.2735000000000003</v>
      </c>
      <c r="E27" s="32">
        <v>4.3701999999999996</v>
      </c>
      <c r="F27" s="32">
        <v>-9.6699999999999994E-2</v>
      </c>
      <c r="G27" s="32">
        <v>4.3701999999999996</v>
      </c>
      <c r="H27" s="32">
        <v>-2.2627822627822598E-2</v>
      </c>
    </row>
    <row r="28" spans="1:8" ht="14.25" x14ac:dyDescent="0.2">
      <c r="A28" s="32">
        <v>27</v>
      </c>
      <c r="B28" s="33">
        <v>42</v>
      </c>
      <c r="C28" s="32">
        <v>7131.4930000000004</v>
      </c>
      <c r="D28" s="32">
        <v>122287.531</v>
      </c>
      <c r="E28" s="32">
        <v>111126.62450000001</v>
      </c>
      <c r="F28" s="32">
        <v>11160.906499999999</v>
      </c>
      <c r="G28" s="32">
        <v>111126.62450000001</v>
      </c>
      <c r="H28" s="32">
        <v>9.1267739308597204E-2</v>
      </c>
    </row>
    <row r="29" spans="1:8" ht="14.25" x14ac:dyDescent="0.2">
      <c r="A29" s="32">
        <v>28</v>
      </c>
      <c r="B29" s="33">
        <v>75</v>
      </c>
      <c r="C29" s="32">
        <v>415</v>
      </c>
      <c r="D29" s="32">
        <v>236396.58119658101</v>
      </c>
      <c r="E29" s="32">
        <v>221855.87179487199</v>
      </c>
      <c r="F29" s="32">
        <v>14540.7094017094</v>
      </c>
      <c r="G29" s="32">
        <v>221855.87179487199</v>
      </c>
      <c r="H29" s="32">
        <v>6.1509812570503003E-2</v>
      </c>
    </row>
    <row r="30" spans="1:8" ht="14.25" x14ac:dyDescent="0.2">
      <c r="A30" s="32">
        <v>29</v>
      </c>
      <c r="B30" s="33">
        <v>76</v>
      </c>
      <c r="C30" s="32">
        <v>2050</v>
      </c>
      <c r="D30" s="32">
        <v>324593.346311111</v>
      </c>
      <c r="E30" s="32">
        <v>303429.70988888899</v>
      </c>
      <c r="F30" s="32">
        <v>21163.6364222222</v>
      </c>
      <c r="G30" s="32">
        <v>303429.70988888899</v>
      </c>
      <c r="H30" s="32">
        <v>6.5200462864502595E-2</v>
      </c>
    </row>
    <row r="31" spans="1:8" ht="14.25" x14ac:dyDescent="0.2">
      <c r="A31" s="32">
        <v>30</v>
      </c>
      <c r="B31" s="33">
        <v>99</v>
      </c>
      <c r="C31" s="32">
        <v>27</v>
      </c>
      <c r="D31" s="32">
        <v>22118.620754859701</v>
      </c>
      <c r="E31" s="32">
        <v>20386.611754027701</v>
      </c>
      <c r="F31" s="32">
        <v>1732.0090008320101</v>
      </c>
      <c r="G31" s="32">
        <v>20386.611754027701</v>
      </c>
      <c r="H31" s="32">
        <v>7.8305470310641695E-2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2014-09-16T06:27:57Z</dcterms:modified>
</cp:coreProperties>
</file>