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<sst xmlns="http://schemas.openxmlformats.org/spreadsheetml/2006/main" count="116" uniqueCount="73">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</sst>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59" t="s">
        <v>4</v>
      </c>
      <c r="D2" s="5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60" t="s">
        <v>5</v>
      </c>
      <c r="B3" s="60"/>
      <c r="C3" s="60"/>
      <c r="D3" s="60"/>
      <c r="E3" s="15">
        <f>RA!D7</f>
        <v>20858228.0394</v>
      </c>
      <c r="F3" s="25">
        <f>RA!I7</f>
        <v>2180314.4421000001</v>
      </c>
      <c r="G3" s="16">
        <f>E3-F3</f>
        <v>18677913.5973</v>
      </c>
      <c r="H3" s="27">
        <f>RA!J7</f>
        <v>10.453018530536299</v>
      </c>
      <c r="I3" s="20">
        <f>SUM(I4:I40)</f>
        <v>20858234.339235514</v>
      </c>
      <c r="J3" s="21">
        <f>SUM(J4:J40)</f>
        <v>18677913.569708891</v>
      </c>
      <c r="K3" s="22">
        <f>E3-I3</f>
        <v>-6.2998355142772198</v>
      </c>
      <c r="L3" s="22">
        <f>G3-J3</f>
        <v>2.7591109275817871E-2</v>
      </c>
    </row>
    <row r="4" spans="1:13" x14ac:dyDescent="0.15">
      <c r="A4" s="61">
        <f>RA!A8</f>
        <v>41903</v>
      </c>
      <c r="B4" s="12">
        <v>12</v>
      </c>
      <c r="C4" s="58" t="s">
        <v>6</v>
      </c>
      <c r="D4" s="58"/>
      <c r="E4" s="15">
        <f>VLOOKUP(C4,RA!B8:D39,3,0)</f>
        <v>789456.54630000005</v>
      </c>
      <c r="F4" s="25">
        <f>VLOOKUP(C4,RA!B8:I43,8,0)</f>
        <v>203565.08360000001</v>
      </c>
      <c r="G4" s="16">
        <f t="shared" ref="G4:G40" si="0">E4-F4</f>
        <v>585891.46270000003</v>
      </c>
      <c r="H4" s="27">
        <f>RA!J8</f>
        <v>25.785470340839201</v>
      </c>
      <c r="I4" s="20">
        <f>VLOOKUP(B4,RMS!B:D,3,FALSE)</f>
        <v>789457.66140427405</v>
      </c>
      <c r="J4" s="21">
        <f>VLOOKUP(B4,RMS!B:E,4,FALSE)</f>
        <v>585891.46825042705</v>
      </c>
      <c r="K4" s="22">
        <f t="shared" ref="K4:K40" si="1">E4-I4</f>
        <v>-1.1151042740093544</v>
      </c>
      <c r="L4" s="22">
        <f t="shared" ref="L4:L40" si="2">G4-J4</f>
        <v>-5.5504270130768418E-3</v>
      </c>
    </row>
    <row r="5" spans="1:13" x14ac:dyDescent="0.15">
      <c r="A5" s="61"/>
      <c r="B5" s="12">
        <v>13</v>
      </c>
      <c r="C5" s="58" t="s">
        <v>7</v>
      </c>
      <c r="D5" s="58"/>
      <c r="E5" s="15">
        <f>VLOOKUP(C5,RA!B8:D40,3,0)</f>
        <v>150759.23499999999</v>
      </c>
      <c r="F5" s="25">
        <f>VLOOKUP(C5,RA!B9:I44,8,0)</f>
        <v>33968.6751</v>
      </c>
      <c r="G5" s="16">
        <f t="shared" si="0"/>
        <v>116790.55989999999</v>
      </c>
      <c r="H5" s="27">
        <f>RA!J9</f>
        <v>22.531737508485001</v>
      </c>
      <c r="I5" s="20">
        <f>VLOOKUP(B5,RMS!B:D,3,FALSE)</f>
        <v>150759.31595103999</v>
      </c>
      <c r="J5" s="21">
        <f>VLOOKUP(B5,RMS!B:E,4,FALSE)</f>
        <v>116790.568777475</v>
      </c>
      <c r="K5" s="22">
        <f t="shared" si="1"/>
        <v>-8.0951039999490604E-2</v>
      </c>
      <c r="L5" s="22">
        <f t="shared" si="2"/>
        <v>-8.8774750038282946E-3</v>
      </c>
      <c r="M5" s="35"/>
    </row>
    <row r="6" spans="1:13" x14ac:dyDescent="0.15">
      <c r="A6" s="61"/>
      <c r="B6" s="12">
        <v>14</v>
      </c>
      <c r="C6" s="58" t="s">
        <v>8</v>
      </c>
      <c r="D6" s="58"/>
      <c r="E6" s="15">
        <f>VLOOKUP(C6,RA!B10:D41,3,0)</f>
        <v>169404.57399999999</v>
      </c>
      <c r="F6" s="25">
        <f>VLOOKUP(C6,RA!B10:I45,8,0)</f>
        <v>45032.434800000003</v>
      </c>
      <c r="G6" s="16">
        <f t="shared" si="0"/>
        <v>124372.13919999999</v>
      </c>
      <c r="H6" s="27">
        <f>RA!J10</f>
        <v>26.582773851194801</v>
      </c>
      <c r="I6" s="20">
        <f>VLOOKUP(B6,RMS!B:D,3,FALSE)</f>
        <v>169407.26163504299</v>
      </c>
      <c r="J6" s="21">
        <f>VLOOKUP(B6,RMS!B:E,4,FALSE)</f>
        <v>124372.140336752</v>
      </c>
      <c r="K6" s="22">
        <f t="shared" si="1"/>
        <v>-2.6876350429956801</v>
      </c>
      <c r="L6" s="22">
        <f t="shared" si="2"/>
        <v>-1.136752005550079E-3</v>
      </c>
      <c r="M6" s="35"/>
    </row>
    <row r="7" spans="1:13" x14ac:dyDescent="0.15">
      <c r="A7" s="61"/>
      <c r="B7" s="12">
        <v>15</v>
      </c>
      <c r="C7" s="58" t="s">
        <v>9</v>
      </c>
      <c r="D7" s="58"/>
      <c r="E7" s="15">
        <f>VLOOKUP(C7,RA!B10:D42,3,0)</f>
        <v>61996.589699999997</v>
      </c>
      <c r="F7" s="25">
        <f>VLOOKUP(C7,RA!B11:I46,8,0)</f>
        <v>14996.176799999999</v>
      </c>
      <c r="G7" s="16">
        <f t="shared" si="0"/>
        <v>47000.412899999996</v>
      </c>
      <c r="H7" s="27">
        <f>RA!J11</f>
        <v>24.188712431709799</v>
      </c>
      <c r="I7" s="20">
        <f>VLOOKUP(B7,RMS!B:D,3,FALSE)</f>
        <v>61996.653729914498</v>
      </c>
      <c r="J7" s="21">
        <f>VLOOKUP(B7,RMS!B:E,4,FALSE)</f>
        <v>47000.413160683798</v>
      </c>
      <c r="K7" s="22">
        <f t="shared" si="1"/>
        <v>-6.4029914501588792E-2</v>
      </c>
      <c r="L7" s="22">
        <f t="shared" si="2"/>
        <v>-2.6068380248034373E-4</v>
      </c>
      <c r="M7" s="35"/>
    </row>
    <row r="8" spans="1:13" x14ac:dyDescent="0.15">
      <c r="A8" s="61"/>
      <c r="B8" s="12">
        <v>16</v>
      </c>
      <c r="C8" s="58" t="s">
        <v>10</v>
      </c>
      <c r="D8" s="58"/>
      <c r="E8" s="15">
        <f>VLOOKUP(C8,RA!B12:D43,3,0)</f>
        <v>373855.63579999999</v>
      </c>
      <c r="F8" s="25">
        <f>VLOOKUP(C8,RA!B12:I47,8,0)</f>
        <v>38625.667300000001</v>
      </c>
      <c r="G8" s="16">
        <f t="shared" si="0"/>
        <v>335229.96849999996</v>
      </c>
      <c r="H8" s="27">
        <f>RA!J12</f>
        <v>10.3317065736742</v>
      </c>
      <c r="I8" s="20">
        <f>VLOOKUP(B8,RMS!B:D,3,FALSE)</f>
        <v>373855.66549401701</v>
      </c>
      <c r="J8" s="21">
        <f>VLOOKUP(B8,RMS!B:E,4,FALSE)</f>
        <v>335229.93643589702</v>
      </c>
      <c r="K8" s="22">
        <f t="shared" si="1"/>
        <v>-2.9694017022848129E-2</v>
      </c>
      <c r="L8" s="22">
        <f t="shared" si="2"/>
        <v>3.2064102939330041E-2</v>
      </c>
      <c r="M8" s="35"/>
    </row>
    <row r="9" spans="1:13" x14ac:dyDescent="0.15">
      <c r="A9" s="61"/>
      <c r="B9" s="12">
        <v>17</v>
      </c>
      <c r="C9" s="58" t="s">
        <v>11</v>
      </c>
      <c r="D9" s="58"/>
      <c r="E9" s="15">
        <f>VLOOKUP(C9,RA!B12:D44,3,0)</f>
        <v>494323.93170000002</v>
      </c>
      <c r="F9" s="25">
        <f>VLOOKUP(C9,RA!B13:I48,8,0)</f>
        <v>12298.118700000001</v>
      </c>
      <c r="G9" s="16">
        <f t="shared" si="0"/>
        <v>482025.81300000002</v>
      </c>
      <c r="H9" s="27">
        <f>RA!J13</f>
        <v>2.48786633851739</v>
      </c>
      <c r="I9" s="20">
        <f>VLOOKUP(B9,RMS!B:D,3,FALSE)</f>
        <v>494324.08101965801</v>
      </c>
      <c r="J9" s="21">
        <f>VLOOKUP(B9,RMS!B:E,4,FALSE)</f>
        <v>482025.81190341897</v>
      </c>
      <c r="K9" s="22">
        <f t="shared" si="1"/>
        <v>-0.14931965799769387</v>
      </c>
      <c r="L9" s="22">
        <f t="shared" si="2"/>
        <v>1.0965810506604612E-3</v>
      </c>
      <c r="M9" s="35"/>
    </row>
    <row r="10" spans="1:13" x14ac:dyDescent="0.15">
      <c r="A10" s="61"/>
      <c r="B10" s="12">
        <v>18</v>
      </c>
      <c r="C10" s="58" t="s">
        <v>12</v>
      </c>
      <c r="D10" s="58"/>
      <c r="E10" s="15">
        <f>VLOOKUP(C10,RA!B14:D45,3,0)</f>
        <v>179424.15830000001</v>
      </c>
      <c r="F10" s="25">
        <f>VLOOKUP(C10,RA!B14:I49,8,0)</f>
        <v>35889.584600000002</v>
      </c>
      <c r="G10" s="16">
        <f t="shared" si="0"/>
        <v>143534.57370000001</v>
      </c>
      <c r="H10" s="27">
        <f>RA!J14</f>
        <v>20.002648996682002</v>
      </c>
      <c r="I10" s="20">
        <f>VLOOKUP(B10,RMS!B:D,3,FALSE)</f>
        <v>179424.18909658099</v>
      </c>
      <c r="J10" s="21">
        <f>VLOOKUP(B10,RMS!B:E,4,FALSE)</f>
        <v>143534.574375214</v>
      </c>
      <c r="K10" s="22">
        <f t="shared" si="1"/>
        <v>-3.0796580977039412E-2</v>
      </c>
      <c r="L10" s="22">
        <f t="shared" si="2"/>
        <v>-6.7521398887038231E-4</v>
      </c>
      <c r="M10" s="35"/>
    </row>
    <row r="11" spans="1:13" x14ac:dyDescent="0.15">
      <c r="A11" s="61"/>
      <c r="B11" s="12">
        <v>19</v>
      </c>
      <c r="C11" s="58" t="s">
        <v>13</v>
      </c>
      <c r="D11" s="58"/>
      <c r="E11" s="15">
        <f>VLOOKUP(C11,RA!B14:D46,3,0)</f>
        <v>112779.402</v>
      </c>
      <c r="F11" s="25">
        <f>VLOOKUP(C11,RA!B15:I50,8,0)</f>
        <v>17437.182799999999</v>
      </c>
      <c r="G11" s="16">
        <f t="shared" si="0"/>
        <v>95342.219200000007</v>
      </c>
      <c r="H11" s="27">
        <f>RA!J15</f>
        <v>15.461318725559501</v>
      </c>
      <c r="I11" s="20">
        <f>VLOOKUP(B11,RMS!B:D,3,FALSE)</f>
        <v>112779.47421196599</v>
      </c>
      <c r="J11" s="21">
        <f>VLOOKUP(B11,RMS!B:E,4,FALSE)</f>
        <v>95342.2222675214</v>
      </c>
      <c r="K11" s="22">
        <f t="shared" si="1"/>
        <v>-7.2211965991300531E-2</v>
      </c>
      <c r="L11" s="22">
        <f t="shared" si="2"/>
        <v>-3.0675213929498568E-3</v>
      </c>
      <c r="M11" s="35"/>
    </row>
    <row r="12" spans="1:13" x14ac:dyDescent="0.15">
      <c r="A12" s="61"/>
      <c r="B12" s="12">
        <v>21</v>
      </c>
      <c r="C12" s="58" t="s">
        <v>14</v>
      </c>
      <c r="D12" s="58"/>
      <c r="E12" s="15">
        <f>VLOOKUP(C12,RA!B16:D47,3,0)</f>
        <v>1163090.4232999999</v>
      </c>
      <c r="F12" s="25">
        <f>VLOOKUP(C12,RA!B16:I51,8,0)</f>
        <v>70642.978000000003</v>
      </c>
      <c r="G12" s="16">
        <f t="shared" si="0"/>
        <v>1092447.4452999998</v>
      </c>
      <c r="H12" s="27">
        <f>RA!J16</f>
        <v>6.07373051869578</v>
      </c>
      <c r="I12" s="20">
        <f>VLOOKUP(B12,RMS!B:D,3,FALSE)</f>
        <v>1163089.8137999999</v>
      </c>
      <c r="J12" s="21">
        <f>VLOOKUP(B12,RMS!B:E,4,FALSE)</f>
        <v>1092447.4453</v>
      </c>
      <c r="K12" s="22">
        <f t="shared" si="1"/>
        <v>0.6095000000204891</v>
      </c>
      <c r="L12" s="22">
        <f t="shared" si="2"/>
        <v>0</v>
      </c>
      <c r="M12" s="35"/>
    </row>
    <row r="13" spans="1:13" x14ac:dyDescent="0.15">
      <c r="A13" s="61"/>
      <c r="B13" s="12">
        <v>22</v>
      </c>
      <c r="C13" s="58" t="s">
        <v>15</v>
      </c>
      <c r="D13" s="58"/>
      <c r="E13" s="15">
        <f>VLOOKUP(C13,RA!B16:D48,3,0)</f>
        <v>428705.70419999998</v>
      </c>
      <c r="F13" s="25">
        <f>VLOOKUP(C13,RA!B17:I52,8,0)</f>
        <v>50348.542200000004</v>
      </c>
      <c r="G13" s="16">
        <f t="shared" si="0"/>
        <v>378357.16199999995</v>
      </c>
      <c r="H13" s="27">
        <f>RA!J17</f>
        <v>11.744313571463801</v>
      </c>
      <c r="I13" s="20">
        <f>VLOOKUP(B13,RMS!B:D,3,FALSE)</f>
        <v>428705.77924700902</v>
      </c>
      <c r="J13" s="21">
        <f>VLOOKUP(B13,RMS!B:E,4,FALSE)</f>
        <v>378357.16270598298</v>
      </c>
      <c r="K13" s="22">
        <f t="shared" si="1"/>
        <v>-7.5047009042464197E-2</v>
      </c>
      <c r="L13" s="22">
        <f t="shared" si="2"/>
        <v>-7.0598302409052849E-4</v>
      </c>
      <c r="M13" s="35"/>
    </row>
    <row r="14" spans="1:13" x14ac:dyDescent="0.15">
      <c r="A14" s="61"/>
      <c r="B14" s="12">
        <v>23</v>
      </c>
      <c r="C14" s="58" t="s">
        <v>16</v>
      </c>
      <c r="D14" s="58"/>
      <c r="E14" s="15">
        <f>VLOOKUP(C14,RA!B18:D49,3,0)</f>
        <v>2086022.9561000001</v>
      </c>
      <c r="F14" s="25">
        <f>VLOOKUP(C14,RA!B18:I53,8,0)</f>
        <v>317620.23149999999</v>
      </c>
      <c r="G14" s="16">
        <f t="shared" si="0"/>
        <v>1768402.7246000001</v>
      </c>
      <c r="H14" s="27">
        <f>RA!J18</f>
        <v>15.226113910741301</v>
      </c>
      <c r="I14" s="20">
        <f>VLOOKUP(B14,RMS!B:D,3,FALSE)</f>
        <v>2086023.7005487201</v>
      </c>
      <c r="J14" s="21">
        <f>VLOOKUP(B14,RMS!B:E,4,FALSE)</f>
        <v>1768402.71372821</v>
      </c>
      <c r="K14" s="22">
        <f t="shared" si="1"/>
        <v>-0.74444872001186013</v>
      </c>
      <c r="L14" s="22">
        <f t="shared" si="2"/>
        <v>1.0871790116652846E-2</v>
      </c>
      <c r="M14" s="35"/>
    </row>
    <row r="15" spans="1:13" x14ac:dyDescent="0.15">
      <c r="A15" s="61"/>
      <c r="B15" s="12">
        <v>24</v>
      </c>
      <c r="C15" s="58" t="s">
        <v>17</v>
      </c>
      <c r="D15" s="58"/>
      <c r="E15" s="15">
        <f>VLOOKUP(C15,RA!B18:D50,3,0)</f>
        <v>754016.99609999999</v>
      </c>
      <c r="F15" s="25">
        <f>VLOOKUP(C15,RA!B19:I54,8,0)</f>
        <v>38522.087399999997</v>
      </c>
      <c r="G15" s="16">
        <f t="shared" si="0"/>
        <v>715494.90870000003</v>
      </c>
      <c r="H15" s="27">
        <f>RA!J19</f>
        <v>5.1089149978379398</v>
      </c>
      <c r="I15" s="20">
        <f>VLOOKUP(B15,RMS!B:D,3,FALSE)</f>
        <v>754016.98178376094</v>
      </c>
      <c r="J15" s="21">
        <f>VLOOKUP(B15,RMS!B:E,4,FALSE)</f>
        <v>715494.90957606805</v>
      </c>
      <c r="K15" s="22">
        <f t="shared" si="1"/>
        <v>1.4316239045001566E-2</v>
      </c>
      <c r="L15" s="22">
        <f t="shared" si="2"/>
        <v>-8.7606802117079496E-4</v>
      </c>
      <c r="M15" s="35"/>
    </row>
    <row r="16" spans="1:13" x14ac:dyDescent="0.15">
      <c r="A16" s="61"/>
      <c r="B16" s="12">
        <v>25</v>
      </c>
      <c r="C16" s="58" t="s">
        <v>18</v>
      </c>
      <c r="D16" s="58"/>
      <c r="E16" s="15">
        <f>VLOOKUP(C16,RA!B20:D51,3,0)</f>
        <v>1348897.7183000001</v>
      </c>
      <c r="F16" s="25">
        <f>VLOOKUP(C16,RA!B20:I55,8,0)</f>
        <v>72924.810200000007</v>
      </c>
      <c r="G16" s="16">
        <f t="shared" si="0"/>
        <v>1275972.9081000001</v>
      </c>
      <c r="H16" s="27">
        <f>RA!J20</f>
        <v>5.4062520242013798</v>
      </c>
      <c r="I16" s="20">
        <f>VLOOKUP(B16,RMS!B:D,3,FALSE)</f>
        <v>1348897.6528</v>
      </c>
      <c r="J16" s="21">
        <f>VLOOKUP(B16,RMS!B:E,4,FALSE)</f>
        <v>1275972.9080999999</v>
      </c>
      <c r="K16" s="22">
        <f t="shared" si="1"/>
        <v>6.5500000026077032E-2</v>
      </c>
      <c r="L16" s="22">
        <f t="shared" si="2"/>
        <v>0</v>
      </c>
      <c r="M16" s="35"/>
    </row>
    <row r="17" spans="1:13" x14ac:dyDescent="0.15">
      <c r="A17" s="61"/>
      <c r="B17" s="12">
        <v>26</v>
      </c>
      <c r="C17" s="58" t="s">
        <v>19</v>
      </c>
      <c r="D17" s="58"/>
      <c r="E17" s="15">
        <f>VLOOKUP(C17,RA!B20:D52,3,0)</f>
        <v>474624.64429999999</v>
      </c>
      <c r="F17" s="25">
        <f>VLOOKUP(C17,RA!B21:I56,8,0)</f>
        <v>33566.867200000001</v>
      </c>
      <c r="G17" s="16">
        <f t="shared" si="0"/>
        <v>441057.77710000001</v>
      </c>
      <c r="H17" s="27">
        <f>RA!J21</f>
        <v>7.0722975730655699</v>
      </c>
      <c r="I17" s="20">
        <f>VLOOKUP(B17,RMS!B:D,3,FALSE)</f>
        <v>474624.74982517201</v>
      </c>
      <c r="J17" s="21">
        <f>VLOOKUP(B17,RMS!B:E,4,FALSE)</f>
        <v>441057.77701887902</v>
      </c>
      <c r="K17" s="22">
        <f t="shared" si="1"/>
        <v>-0.10552517202449962</v>
      </c>
      <c r="L17" s="22">
        <f t="shared" si="2"/>
        <v>8.1120990216732025E-5</v>
      </c>
      <c r="M17" s="35"/>
    </row>
    <row r="18" spans="1:13" x14ac:dyDescent="0.15">
      <c r="A18" s="61"/>
      <c r="B18" s="12">
        <v>27</v>
      </c>
      <c r="C18" s="58" t="s">
        <v>20</v>
      </c>
      <c r="D18" s="58"/>
      <c r="E18" s="15">
        <f>VLOOKUP(C18,RA!B22:D53,3,0)</f>
        <v>1426156.1642</v>
      </c>
      <c r="F18" s="25">
        <f>VLOOKUP(C18,RA!B22:I57,8,0)</f>
        <v>145406.76790000001</v>
      </c>
      <c r="G18" s="16">
        <f t="shared" si="0"/>
        <v>1280749.3962999999</v>
      </c>
      <c r="H18" s="27">
        <f>RA!J22</f>
        <v>10.1957114900924</v>
      </c>
      <c r="I18" s="20">
        <f>VLOOKUP(B18,RMS!B:D,3,FALSE)</f>
        <v>1426156.8321</v>
      </c>
      <c r="J18" s="21">
        <f>VLOOKUP(B18,RMS!B:E,4,FALSE)</f>
        <v>1280749.3959999999</v>
      </c>
      <c r="K18" s="22">
        <f t="shared" si="1"/>
        <v>-0.66790000000037253</v>
      </c>
      <c r="L18" s="22">
        <f t="shared" si="2"/>
        <v>2.9999995604157448E-4</v>
      </c>
      <c r="M18" s="35"/>
    </row>
    <row r="19" spans="1:13" x14ac:dyDescent="0.15">
      <c r="A19" s="61"/>
      <c r="B19" s="12">
        <v>29</v>
      </c>
      <c r="C19" s="58" t="s">
        <v>21</v>
      </c>
      <c r="D19" s="58"/>
      <c r="E19" s="15">
        <f>VLOOKUP(C19,RA!B22:D54,3,0)</f>
        <v>3304809.8308000001</v>
      </c>
      <c r="F19" s="25">
        <f>VLOOKUP(C19,RA!B23:I58,8,0)</f>
        <v>348342.10210000002</v>
      </c>
      <c r="G19" s="16">
        <f t="shared" si="0"/>
        <v>2956467.7286999999</v>
      </c>
      <c r="H19" s="27">
        <f>RA!J23</f>
        <v>10.5404582997042</v>
      </c>
      <c r="I19" s="20">
        <f>VLOOKUP(B19,RMS!B:D,3,FALSE)</f>
        <v>3304811.6451905998</v>
      </c>
      <c r="J19" s="21">
        <f>VLOOKUP(B19,RMS!B:E,4,FALSE)</f>
        <v>2956467.77388376</v>
      </c>
      <c r="K19" s="22">
        <f t="shared" si="1"/>
        <v>-1.8143905997276306</v>
      </c>
      <c r="L19" s="22">
        <f t="shared" si="2"/>
        <v>-4.5183760114014149E-2</v>
      </c>
      <c r="M19" s="35"/>
    </row>
    <row r="20" spans="1:13" x14ac:dyDescent="0.15">
      <c r="A20" s="61"/>
      <c r="B20" s="12">
        <v>31</v>
      </c>
      <c r="C20" s="58" t="s">
        <v>22</v>
      </c>
      <c r="D20" s="58"/>
      <c r="E20" s="15">
        <f>VLOOKUP(C20,RA!B24:D55,3,0)</f>
        <v>323470.44809999998</v>
      </c>
      <c r="F20" s="25">
        <f>VLOOKUP(C20,RA!B24:I59,8,0)</f>
        <v>58812.945599999999</v>
      </c>
      <c r="G20" s="16">
        <f t="shared" si="0"/>
        <v>264657.5025</v>
      </c>
      <c r="H20" s="27">
        <f>RA!J24</f>
        <v>18.1818604900248</v>
      </c>
      <c r="I20" s="20">
        <f>VLOOKUP(B20,RMS!B:D,3,FALSE)</f>
        <v>323470.43963283399</v>
      </c>
      <c r="J20" s="21">
        <f>VLOOKUP(B20,RMS!B:E,4,FALSE)</f>
        <v>264657.47669346799</v>
      </c>
      <c r="K20" s="22">
        <f t="shared" si="1"/>
        <v>8.4671659860759974E-3</v>
      </c>
      <c r="L20" s="22">
        <f t="shared" si="2"/>
        <v>2.5806532008573413E-2</v>
      </c>
      <c r="M20" s="35"/>
    </row>
    <row r="21" spans="1:13" x14ac:dyDescent="0.15">
      <c r="A21" s="61"/>
      <c r="B21" s="12">
        <v>32</v>
      </c>
      <c r="C21" s="58" t="s">
        <v>23</v>
      </c>
      <c r="D21" s="58"/>
      <c r="E21" s="15">
        <f>VLOOKUP(C21,RA!B24:D56,3,0)</f>
        <v>341218.74839999998</v>
      </c>
      <c r="F21" s="25">
        <f>VLOOKUP(C21,RA!B25:I60,8,0)</f>
        <v>29054.828600000001</v>
      </c>
      <c r="G21" s="16">
        <f t="shared" si="0"/>
        <v>312163.91979999997</v>
      </c>
      <c r="H21" s="27">
        <f>RA!J25</f>
        <v>8.5150152904083498</v>
      </c>
      <c r="I21" s="20">
        <f>VLOOKUP(B21,RMS!B:D,3,FALSE)</f>
        <v>341218.74467291398</v>
      </c>
      <c r="J21" s="21">
        <f>VLOOKUP(B21,RMS!B:E,4,FALSE)</f>
        <v>312163.92525039701</v>
      </c>
      <c r="K21" s="22">
        <f t="shared" si="1"/>
        <v>3.7270860048010945E-3</v>
      </c>
      <c r="L21" s="22">
        <f t="shared" si="2"/>
        <v>-5.4503970313817263E-3</v>
      </c>
      <c r="M21" s="35"/>
    </row>
    <row r="22" spans="1:13" x14ac:dyDescent="0.15">
      <c r="A22" s="61"/>
      <c r="B22" s="12">
        <v>33</v>
      </c>
      <c r="C22" s="58" t="s">
        <v>24</v>
      </c>
      <c r="D22" s="58"/>
      <c r="E22" s="15">
        <f>VLOOKUP(C22,RA!B26:D57,3,0)</f>
        <v>558616.36120000004</v>
      </c>
      <c r="F22" s="25">
        <f>VLOOKUP(C22,RA!B26:I61,8,0)</f>
        <v>128169.4664</v>
      </c>
      <c r="G22" s="16">
        <f t="shared" si="0"/>
        <v>430446.89480000001</v>
      </c>
      <c r="H22" s="27">
        <f>RA!J26</f>
        <v>22.9440946063003</v>
      </c>
      <c r="I22" s="20">
        <f>VLOOKUP(B22,RMS!B:D,3,FALSE)</f>
        <v>558616.28169616498</v>
      </c>
      <c r="J22" s="21">
        <f>VLOOKUP(B22,RMS!B:E,4,FALSE)</f>
        <v>430446.86083326902</v>
      </c>
      <c r="K22" s="22">
        <f t="shared" si="1"/>
        <v>7.9503835062496364E-2</v>
      </c>
      <c r="L22" s="22">
        <f t="shared" si="2"/>
        <v>3.396673098905012E-2</v>
      </c>
      <c r="M22" s="35"/>
    </row>
    <row r="23" spans="1:13" x14ac:dyDescent="0.15">
      <c r="A23" s="61"/>
      <c r="B23" s="12">
        <v>34</v>
      </c>
      <c r="C23" s="58" t="s">
        <v>25</v>
      </c>
      <c r="D23" s="58"/>
      <c r="E23" s="15">
        <f>VLOOKUP(C23,RA!B26:D58,3,0)</f>
        <v>284650.79519999999</v>
      </c>
      <c r="F23" s="25">
        <f>VLOOKUP(C23,RA!B27:I62,8,0)</f>
        <v>91059.452600000004</v>
      </c>
      <c r="G23" s="16">
        <f t="shared" si="0"/>
        <v>193591.34259999997</v>
      </c>
      <c r="H23" s="27">
        <f>RA!J27</f>
        <v>31.9898816850381</v>
      </c>
      <c r="I23" s="20">
        <f>VLOOKUP(B23,RMS!B:D,3,FALSE)</f>
        <v>284650.68316548702</v>
      </c>
      <c r="J23" s="21">
        <f>VLOOKUP(B23,RMS!B:E,4,FALSE)</f>
        <v>193591.34580021701</v>
      </c>
      <c r="K23" s="22">
        <f t="shared" si="1"/>
        <v>0.1120345129747875</v>
      </c>
      <c r="L23" s="22">
        <f t="shared" si="2"/>
        <v>-3.2002170337364078E-3</v>
      </c>
      <c r="M23" s="35"/>
    </row>
    <row r="24" spans="1:13" x14ac:dyDescent="0.15">
      <c r="A24" s="61"/>
      <c r="B24" s="12">
        <v>35</v>
      </c>
      <c r="C24" s="58" t="s">
        <v>26</v>
      </c>
      <c r="D24" s="58"/>
      <c r="E24" s="15">
        <f>VLOOKUP(C24,RA!B28:D59,3,0)</f>
        <v>1281841.9042</v>
      </c>
      <c r="F24" s="25">
        <f>VLOOKUP(C24,RA!B28:I63,8,0)</f>
        <v>10041.761200000001</v>
      </c>
      <c r="G24" s="16">
        <f t="shared" si="0"/>
        <v>1271800.1429999999</v>
      </c>
      <c r="H24" s="27">
        <f>RA!J28</f>
        <v>0.78338531195600802</v>
      </c>
      <c r="I24" s="20">
        <f>VLOOKUP(B24,RMS!B:D,3,FALSE)</f>
        <v>1281841.90090796</v>
      </c>
      <c r="J24" s="21">
        <f>VLOOKUP(B24,RMS!B:E,4,FALSE)</f>
        <v>1271800.13561062</v>
      </c>
      <c r="K24" s="22">
        <f t="shared" si="1"/>
        <v>3.2920399680733681E-3</v>
      </c>
      <c r="L24" s="22">
        <f t="shared" si="2"/>
        <v>7.3893798980861902E-3</v>
      </c>
      <c r="M24" s="35"/>
    </row>
    <row r="25" spans="1:13" x14ac:dyDescent="0.15">
      <c r="A25" s="61"/>
      <c r="B25" s="12">
        <v>36</v>
      </c>
      <c r="C25" s="58" t="s">
        <v>27</v>
      </c>
      <c r="D25" s="58"/>
      <c r="E25" s="15">
        <f>VLOOKUP(C25,RA!B28:D60,3,0)</f>
        <v>820533.93770000001</v>
      </c>
      <c r="F25" s="25">
        <f>VLOOKUP(C25,RA!B29:I64,8,0)</f>
        <v>102141.9932</v>
      </c>
      <c r="G25" s="16">
        <f t="shared" si="0"/>
        <v>718391.94449999998</v>
      </c>
      <c r="H25" s="27">
        <f>RA!J29</f>
        <v>12.448235046354</v>
      </c>
      <c r="I25" s="20">
        <f>VLOOKUP(B25,RMS!B:D,3,FALSE)</f>
        <v>820533.93639823003</v>
      </c>
      <c r="J25" s="21">
        <f>VLOOKUP(B25,RMS!B:E,4,FALSE)</f>
        <v>718391.94205646799</v>
      </c>
      <c r="K25" s="22">
        <f t="shared" si="1"/>
        <v>1.3017699820920825E-3</v>
      </c>
      <c r="L25" s="22">
        <f t="shared" si="2"/>
        <v>2.4435319937765598E-3</v>
      </c>
      <c r="M25" s="35"/>
    </row>
    <row r="26" spans="1:13" x14ac:dyDescent="0.15">
      <c r="A26" s="61"/>
      <c r="B26" s="12">
        <v>37</v>
      </c>
      <c r="C26" s="58" t="s">
        <v>28</v>
      </c>
      <c r="D26" s="58"/>
      <c r="E26" s="15">
        <f>VLOOKUP(C26,RA!B30:D61,3,0)</f>
        <v>1223316.2261999999</v>
      </c>
      <c r="F26" s="25">
        <f>VLOOKUP(C26,RA!B30:I65,8,0)</f>
        <v>129607.1697</v>
      </c>
      <c r="G26" s="16">
        <f t="shared" si="0"/>
        <v>1093709.0564999999</v>
      </c>
      <c r="H26" s="27">
        <f>RA!J30</f>
        <v>10.594739685796499</v>
      </c>
      <c r="I26" s="20">
        <f>VLOOKUP(B26,RMS!B:D,3,FALSE)</f>
        <v>1223316.17617965</v>
      </c>
      <c r="J26" s="21">
        <f>VLOOKUP(B26,RMS!B:E,4,FALSE)</f>
        <v>1093709.06880459</v>
      </c>
      <c r="K26" s="22">
        <f t="shared" si="1"/>
        <v>5.0020349910482764E-2</v>
      </c>
      <c r="L26" s="22">
        <f t="shared" si="2"/>
        <v>-1.2304590083658695E-2</v>
      </c>
      <c r="M26" s="35"/>
    </row>
    <row r="27" spans="1:13" x14ac:dyDescent="0.15">
      <c r="A27" s="61"/>
      <c r="B27" s="12">
        <v>38</v>
      </c>
      <c r="C27" s="58" t="s">
        <v>29</v>
      </c>
      <c r="D27" s="58"/>
      <c r="E27" s="15">
        <f>VLOOKUP(C27,RA!B30:D62,3,0)</f>
        <v>1109394.2986999999</v>
      </c>
      <c r="F27" s="25">
        <f>VLOOKUP(C27,RA!B31:I66,8,0)</f>
        <v>19538.2955</v>
      </c>
      <c r="G27" s="16">
        <f t="shared" si="0"/>
        <v>1089856.0031999999</v>
      </c>
      <c r="H27" s="27">
        <f>RA!J31</f>
        <v>1.7611678303102101</v>
      </c>
      <c r="I27" s="20">
        <f>VLOOKUP(B27,RMS!B:D,3,FALSE)</f>
        <v>1109394.1272</v>
      </c>
      <c r="J27" s="21">
        <f>VLOOKUP(B27,RMS!B:E,4,FALSE)</f>
        <v>1089856.0078</v>
      </c>
      <c r="K27" s="22">
        <f t="shared" si="1"/>
        <v>0.17149999993853271</v>
      </c>
      <c r="L27" s="22">
        <f t="shared" si="2"/>
        <v>-4.6000001020729542E-3</v>
      </c>
      <c r="M27" s="35"/>
    </row>
    <row r="28" spans="1:13" x14ac:dyDescent="0.15">
      <c r="A28" s="61"/>
      <c r="B28" s="12">
        <v>39</v>
      </c>
      <c r="C28" s="58" t="s">
        <v>30</v>
      </c>
      <c r="D28" s="58"/>
      <c r="E28" s="15">
        <f>VLOOKUP(C28,RA!B32:D63,3,0)</f>
        <v>148844.48610000001</v>
      </c>
      <c r="F28" s="25">
        <f>VLOOKUP(C28,RA!B32:I67,8,0)</f>
        <v>34171.649299999997</v>
      </c>
      <c r="G28" s="16">
        <f t="shared" si="0"/>
        <v>114672.83680000002</v>
      </c>
      <c r="H28" s="27">
        <f>RA!J32</f>
        <v>22.957954436445899</v>
      </c>
      <c r="I28" s="20">
        <f>VLOOKUP(B28,RMS!B:D,3,FALSE)</f>
        <v>148844.28234126</v>
      </c>
      <c r="J28" s="21">
        <f>VLOOKUP(B28,RMS!B:E,4,FALSE)</f>
        <v>114672.820571267</v>
      </c>
      <c r="K28" s="22">
        <f t="shared" si="1"/>
        <v>0.20375874001183547</v>
      </c>
      <c r="L28" s="22">
        <f t="shared" si="2"/>
        <v>1.6228733016760089E-2</v>
      </c>
      <c r="M28" s="35"/>
    </row>
    <row r="29" spans="1:13" x14ac:dyDescent="0.15">
      <c r="A29" s="61"/>
      <c r="B29" s="12">
        <v>40</v>
      </c>
      <c r="C29" s="58" t="s">
        <v>31</v>
      </c>
      <c r="D29" s="5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61"/>
      <c r="B30" s="12">
        <v>41</v>
      </c>
      <c r="C30" s="58" t="s">
        <v>36</v>
      </c>
      <c r="D30" s="5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61"/>
      <c r="B31" s="12">
        <v>42</v>
      </c>
      <c r="C31" s="58" t="s">
        <v>32</v>
      </c>
      <c r="D31" s="58"/>
      <c r="E31" s="15">
        <f>VLOOKUP(C31,RA!B34:D66,3,0)</f>
        <v>190830.81419999999</v>
      </c>
      <c r="F31" s="25">
        <f>VLOOKUP(C31,RA!B35:I70,8,0)</f>
        <v>16308.3946</v>
      </c>
      <c r="G31" s="16">
        <f t="shared" si="0"/>
        <v>174522.41959999999</v>
      </c>
      <c r="H31" s="27">
        <f>RA!J35</f>
        <v>8.5459964463118698</v>
      </c>
      <c r="I31" s="20">
        <f>VLOOKUP(B31,RMS!B:D,3,FALSE)</f>
        <v>190830.81359999999</v>
      </c>
      <c r="J31" s="21">
        <f>VLOOKUP(B31,RMS!B:E,4,FALSE)</f>
        <v>174522.41529999999</v>
      </c>
      <c r="K31" s="22">
        <f t="shared" si="1"/>
        <v>5.9999999939464033E-4</v>
      </c>
      <c r="L31" s="22">
        <f t="shared" si="2"/>
        <v>4.3000000005122274E-3</v>
      </c>
      <c r="M31" s="35"/>
    </row>
    <row r="32" spans="1:13" x14ac:dyDescent="0.15">
      <c r="A32" s="61"/>
      <c r="B32" s="12">
        <v>71</v>
      </c>
      <c r="C32" s="58" t="s">
        <v>37</v>
      </c>
      <c r="D32" s="5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61"/>
      <c r="B33" s="12">
        <v>72</v>
      </c>
      <c r="C33" s="58" t="s">
        <v>38</v>
      </c>
      <c r="D33" s="5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61"/>
      <c r="B34" s="12">
        <v>73</v>
      </c>
      <c r="C34" s="58" t="s">
        <v>39</v>
      </c>
      <c r="D34" s="5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61"/>
      <c r="B35" s="12">
        <v>75</v>
      </c>
      <c r="C35" s="58" t="s">
        <v>33</v>
      </c>
      <c r="D35" s="58"/>
      <c r="E35" s="15">
        <f>VLOOKUP(C35,RA!B8:D70,3,0)</f>
        <v>343284.61599999998</v>
      </c>
      <c r="F35" s="25">
        <f>VLOOKUP(C35,RA!B8:I74,8,0)</f>
        <v>24847.321800000002</v>
      </c>
      <c r="G35" s="16">
        <f t="shared" si="0"/>
        <v>318437.2942</v>
      </c>
      <c r="H35" s="27">
        <f>RA!J39</f>
        <v>7.2381110722421704</v>
      </c>
      <c r="I35" s="20">
        <f>VLOOKUP(B35,RMS!B:D,3,FALSE)</f>
        <v>343284.61538461503</v>
      </c>
      <c r="J35" s="21">
        <f>VLOOKUP(B35,RMS!B:E,4,FALSE)</f>
        <v>318437.29487179499</v>
      </c>
      <c r="K35" s="22">
        <f t="shared" si="1"/>
        <v>6.1538495356217027E-4</v>
      </c>
      <c r="L35" s="22">
        <f t="shared" si="2"/>
        <v>-6.7179498728364706E-4</v>
      </c>
      <c r="M35" s="35"/>
    </row>
    <row r="36" spans="1:13" x14ac:dyDescent="0.15">
      <c r="A36" s="61"/>
      <c r="B36" s="12">
        <v>76</v>
      </c>
      <c r="C36" s="58" t="s">
        <v>34</v>
      </c>
      <c r="D36" s="58"/>
      <c r="E36" s="15">
        <f>VLOOKUP(C36,RA!B8:D71,3,0)</f>
        <v>898042.75309999997</v>
      </c>
      <c r="F36" s="25">
        <f>VLOOKUP(C36,RA!B8:I75,8,0)</f>
        <v>55249.619899999998</v>
      </c>
      <c r="G36" s="16">
        <f t="shared" si="0"/>
        <v>842793.13319999992</v>
      </c>
      <c r="H36" s="27">
        <f>RA!J40</f>
        <v>6.1522260169998599</v>
      </c>
      <c r="I36" s="20">
        <f>VLOOKUP(B36,RMS!B:D,3,FALSE)</f>
        <v>898042.74013846205</v>
      </c>
      <c r="J36" s="21">
        <f>VLOOKUP(B36,RMS!B:E,4,FALSE)</f>
        <v>842793.146952137</v>
      </c>
      <c r="K36" s="22">
        <f t="shared" si="1"/>
        <v>1.2961537926457822E-2</v>
      </c>
      <c r="L36" s="22">
        <f t="shared" si="2"/>
        <v>-1.3752137077972293E-2</v>
      </c>
      <c r="M36" s="35"/>
    </row>
    <row r="37" spans="1:13" x14ac:dyDescent="0.15">
      <c r="A37" s="61"/>
      <c r="B37" s="12">
        <v>77</v>
      </c>
      <c r="C37" s="58" t="s">
        <v>40</v>
      </c>
      <c r="D37" s="5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61"/>
      <c r="B38" s="12">
        <v>78</v>
      </c>
      <c r="C38" s="58" t="s">
        <v>41</v>
      </c>
      <c r="D38" s="5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61"/>
      <c r="B39" s="12">
        <v>9101</v>
      </c>
      <c r="C39" s="58" t="s">
        <v>72</v>
      </c>
      <c r="D39" s="5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61"/>
      <c r="B40" s="12">
        <v>99</v>
      </c>
      <c r="C40" s="58" t="s">
        <v>35</v>
      </c>
      <c r="D40" s="58"/>
      <c r="E40" s="15">
        <f>VLOOKUP(C40,RA!B8:D74,3,0)</f>
        <v>15858.1402</v>
      </c>
      <c r="F40" s="25">
        <f>VLOOKUP(C40,RA!B8:I78,8,0)</f>
        <v>2124.2334999999998</v>
      </c>
      <c r="G40" s="16">
        <f t="shared" si="0"/>
        <v>13733.9067</v>
      </c>
      <c r="H40" s="27">
        <f>RA!J43</f>
        <v>0</v>
      </c>
      <c r="I40" s="20">
        <f>VLOOKUP(B40,RMS!B:D,3,FALSE)</f>
        <v>15858.140080175501</v>
      </c>
      <c r="J40" s="21">
        <f>VLOOKUP(B40,RMS!B:E,4,FALSE)</f>
        <v>13733.907344376399</v>
      </c>
      <c r="K40" s="22">
        <f t="shared" si="1"/>
        <v>1.1982449905190151E-4</v>
      </c>
      <c r="L40" s="22">
        <f t="shared" si="2"/>
        <v>-6.4437639957759529E-4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topLeftCell="A13" workbookViewId="0">
      <selection sqref="A1:XFD1048576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37" t="s">
        <v>47</v>
      </c>
      <c r="W1" s="66"/>
    </row>
    <row r="2" spans="1:23" ht="12.75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37"/>
      <c r="W2" s="66"/>
    </row>
    <row r="3" spans="1:23" ht="23.25" thickBot="1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38" t="s">
        <v>48</v>
      </c>
      <c r="W3" s="66"/>
    </row>
    <row r="4" spans="1:23" ht="12.75" thickTop="1" thickBot="1" x14ac:dyDescent="0.2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W4" s="66"/>
    </row>
    <row r="5" spans="1:23" ht="12.75" thickTop="1" thickBot="1" x14ac:dyDescent="0.25">
      <c r="A5" s="39"/>
      <c r="B5" s="40"/>
      <c r="C5" s="41"/>
      <c r="D5" s="42" t="s">
        <v>0</v>
      </c>
      <c r="E5" s="42" t="s">
        <v>60</v>
      </c>
      <c r="F5" s="42" t="s">
        <v>61</v>
      </c>
      <c r="G5" s="42" t="s">
        <v>49</v>
      </c>
      <c r="H5" s="42" t="s">
        <v>50</v>
      </c>
      <c r="I5" s="42" t="s">
        <v>1</v>
      </c>
      <c r="J5" s="42" t="s">
        <v>2</v>
      </c>
      <c r="K5" s="42" t="s">
        <v>51</v>
      </c>
      <c r="L5" s="42" t="s">
        <v>52</v>
      </c>
      <c r="M5" s="42" t="s">
        <v>53</v>
      </c>
      <c r="N5" s="42" t="s">
        <v>54</v>
      </c>
      <c r="O5" s="42" t="s">
        <v>55</v>
      </c>
      <c r="P5" s="42" t="s">
        <v>62</v>
      </c>
      <c r="Q5" s="42" t="s">
        <v>63</v>
      </c>
      <c r="R5" s="42" t="s">
        <v>56</v>
      </c>
      <c r="S5" s="42" t="s">
        <v>57</v>
      </c>
      <c r="T5" s="42" t="s">
        <v>58</v>
      </c>
      <c r="U5" s="43" t="s">
        <v>59</v>
      </c>
    </row>
    <row r="6" spans="1:23" ht="12" thickBot="1" x14ac:dyDescent="0.2">
      <c r="A6" s="44" t="s">
        <v>3</v>
      </c>
      <c r="B6" s="67" t="s">
        <v>4</v>
      </c>
      <c r="C6" s="68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</row>
    <row r="7" spans="1:23" ht="12" thickBot="1" x14ac:dyDescent="0.2">
      <c r="A7" s="69" t="s">
        <v>5</v>
      </c>
      <c r="B7" s="70"/>
      <c r="C7" s="71"/>
      <c r="D7" s="46">
        <v>20858228.0394</v>
      </c>
      <c r="E7" s="46">
        <v>23798244</v>
      </c>
      <c r="F7" s="47">
        <v>87.646080271300704</v>
      </c>
      <c r="G7" s="46">
        <v>16854085.396299999</v>
      </c>
      <c r="H7" s="47">
        <v>23.7576976083141</v>
      </c>
      <c r="I7" s="46">
        <v>2180314.4421000001</v>
      </c>
      <c r="J7" s="47">
        <v>10.453018530536299</v>
      </c>
      <c r="K7" s="46">
        <v>1408090.0795</v>
      </c>
      <c r="L7" s="47">
        <v>8.3545920552243107</v>
      </c>
      <c r="M7" s="47">
        <v>0.54841971677991697</v>
      </c>
      <c r="N7" s="46">
        <v>423816849.81959999</v>
      </c>
      <c r="O7" s="46">
        <v>5194141033.4427004</v>
      </c>
      <c r="P7" s="46">
        <v>1182698</v>
      </c>
      <c r="Q7" s="46">
        <v>1199558</v>
      </c>
      <c r="R7" s="47">
        <v>-1.40551769901914</v>
      </c>
      <c r="S7" s="46">
        <v>17.636140451239498</v>
      </c>
      <c r="T7" s="46">
        <v>17.911630709978201</v>
      </c>
      <c r="U7" s="48">
        <v>-1.5620779359316901</v>
      </c>
    </row>
    <row r="8" spans="1:23" ht="12" thickBot="1" x14ac:dyDescent="0.2">
      <c r="A8" s="72">
        <v>41903</v>
      </c>
      <c r="B8" s="62" t="s">
        <v>6</v>
      </c>
      <c r="C8" s="63"/>
      <c r="D8" s="49">
        <v>789456.54630000005</v>
      </c>
      <c r="E8" s="49">
        <v>964174</v>
      </c>
      <c r="F8" s="50">
        <v>81.8790536044324</v>
      </c>
      <c r="G8" s="49">
        <v>740828.522</v>
      </c>
      <c r="H8" s="50">
        <v>6.5640054150074798</v>
      </c>
      <c r="I8" s="49">
        <v>203565.08360000001</v>
      </c>
      <c r="J8" s="50">
        <v>25.785470340839201</v>
      </c>
      <c r="K8" s="49">
        <v>135225.0099</v>
      </c>
      <c r="L8" s="50">
        <v>18.253213244940401</v>
      </c>
      <c r="M8" s="50">
        <v>0.50538043036963398</v>
      </c>
      <c r="N8" s="49">
        <v>17472980.827599999</v>
      </c>
      <c r="O8" s="49">
        <v>198577452.68520001</v>
      </c>
      <c r="P8" s="49">
        <v>32659</v>
      </c>
      <c r="Q8" s="49">
        <v>31409</v>
      </c>
      <c r="R8" s="50">
        <v>3.9797510267757699</v>
      </c>
      <c r="S8" s="49">
        <v>24.172710318748301</v>
      </c>
      <c r="T8" s="49">
        <v>24.604475491101301</v>
      </c>
      <c r="U8" s="51">
        <v>-1.78616781759109</v>
      </c>
    </row>
    <row r="9" spans="1:23" ht="12" thickBot="1" x14ac:dyDescent="0.2">
      <c r="A9" s="73"/>
      <c r="B9" s="62" t="s">
        <v>7</v>
      </c>
      <c r="C9" s="63"/>
      <c r="D9" s="49">
        <v>150759.23499999999</v>
      </c>
      <c r="E9" s="49">
        <v>133752</v>
      </c>
      <c r="F9" s="50">
        <v>112.715499581315</v>
      </c>
      <c r="G9" s="49">
        <v>124093.5952</v>
      </c>
      <c r="H9" s="50">
        <v>21.4883288352016</v>
      </c>
      <c r="I9" s="49">
        <v>33968.6751</v>
      </c>
      <c r="J9" s="50">
        <v>22.531737508485001</v>
      </c>
      <c r="K9" s="49">
        <v>28126.591100000001</v>
      </c>
      <c r="L9" s="50">
        <v>22.665626742998899</v>
      </c>
      <c r="M9" s="50">
        <v>0.20770679174128601</v>
      </c>
      <c r="N9" s="49">
        <v>2802512.5384</v>
      </c>
      <c r="O9" s="49">
        <v>34870152.751599997</v>
      </c>
      <c r="P9" s="49">
        <v>8495</v>
      </c>
      <c r="Q9" s="49">
        <v>8951</v>
      </c>
      <c r="R9" s="50">
        <v>-5.0944028600156503</v>
      </c>
      <c r="S9" s="49">
        <v>17.746819894055299</v>
      </c>
      <c r="T9" s="49">
        <v>17.526009887163401</v>
      </c>
      <c r="U9" s="51">
        <v>1.2442229549298001</v>
      </c>
    </row>
    <row r="10" spans="1:23" ht="12" thickBot="1" x14ac:dyDescent="0.2">
      <c r="A10" s="73"/>
      <c r="B10" s="62" t="s">
        <v>8</v>
      </c>
      <c r="C10" s="63"/>
      <c r="D10" s="49">
        <v>169404.57399999999</v>
      </c>
      <c r="E10" s="49">
        <v>152895</v>
      </c>
      <c r="F10" s="50">
        <v>110.79798162137401</v>
      </c>
      <c r="G10" s="49">
        <v>156288.777</v>
      </c>
      <c r="H10" s="50">
        <v>8.3920274070607306</v>
      </c>
      <c r="I10" s="49">
        <v>45032.434800000003</v>
      </c>
      <c r="J10" s="50">
        <v>26.582773851194801</v>
      </c>
      <c r="K10" s="49">
        <v>42786.795100000003</v>
      </c>
      <c r="L10" s="50">
        <v>27.376754698131698</v>
      </c>
      <c r="M10" s="50">
        <v>5.2484410079127998E-2</v>
      </c>
      <c r="N10" s="49">
        <v>3001215.0743999998</v>
      </c>
      <c r="O10" s="49">
        <v>49500659.051600002</v>
      </c>
      <c r="P10" s="49">
        <v>111249</v>
      </c>
      <c r="Q10" s="49">
        <v>110569</v>
      </c>
      <c r="R10" s="50">
        <v>0.61500058786820899</v>
      </c>
      <c r="S10" s="49">
        <v>1.52275143147354</v>
      </c>
      <c r="T10" s="49">
        <v>1.59890209281082</v>
      </c>
      <c r="U10" s="51">
        <v>-5.0008596126284797</v>
      </c>
    </row>
    <row r="11" spans="1:23" ht="12" thickBot="1" x14ac:dyDescent="0.2">
      <c r="A11" s="73"/>
      <c r="B11" s="62" t="s">
        <v>9</v>
      </c>
      <c r="C11" s="63"/>
      <c r="D11" s="49">
        <v>61996.589699999997</v>
      </c>
      <c r="E11" s="49">
        <v>62705</v>
      </c>
      <c r="F11" s="50">
        <v>98.870249102942296</v>
      </c>
      <c r="G11" s="49">
        <v>54774.888700000003</v>
      </c>
      <c r="H11" s="50">
        <v>13.184328022194601</v>
      </c>
      <c r="I11" s="49">
        <v>14996.176799999999</v>
      </c>
      <c r="J11" s="50">
        <v>24.188712431709799</v>
      </c>
      <c r="K11" s="49">
        <v>13857.1194</v>
      </c>
      <c r="L11" s="50">
        <v>25.298306813355499</v>
      </c>
      <c r="M11" s="50">
        <v>8.2200157703771995E-2</v>
      </c>
      <c r="N11" s="49">
        <v>1298309.9934</v>
      </c>
      <c r="O11" s="49">
        <v>20071093.756999999</v>
      </c>
      <c r="P11" s="49">
        <v>3081</v>
      </c>
      <c r="Q11" s="49">
        <v>3099</v>
      </c>
      <c r="R11" s="50">
        <v>-0.58083252662148899</v>
      </c>
      <c r="S11" s="49">
        <v>20.122229698150001</v>
      </c>
      <c r="T11" s="49">
        <v>20.041652113584998</v>
      </c>
      <c r="U11" s="51">
        <v>0.400440635921819</v>
      </c>
    </row>
    <row r="12" spans="1:23" ht="12" thickBot="1" x14ac:dyDescent="0.2">
      <c r="A12" s="73"/>
      <c r="B12" s="62" t="s">
        <v>10</v>
      </c>
      <c r="C12" s="63"/>
      <c r="D12" s="49">
        <v>373855.63579999999</v>
      </c>
      <c r="E12" s="49">
        <v>202823</v>
      </c>
      <c r="F12" s="50">
        <v>184.326055624855</v>
      </c>
      <c r="G12" s="49">
        <v>153436.74909999999</v>
      </c>
      <c r="H12" s="50">
        <v>143.654559936189</v>
      </c>
      <c r="I12" s="49">
        <v>38625.667300000001</v>
      </c>
      <c r="J12" s="50">
        <v>10.3317065736742</v>
      </c>
      <c r="K12" s="49">
        <v>16545.121999999999</v>
      </c>
      <c r="L12" s="50">
        <v>10.7830243387241</v>
      </c>
      <c r="M12" s="50">
        <v>1.33456527549328</v>
      </c>
      <c r="N12" s="49">
        <v>5621058.4194999998</v>
      </c>
      <c r="O12" s="49">
        <v>62075875.489500001</v>
      </c>
      <c r="P12" s="49">
        <v>3341</v>
      </c>
      <c r="Q12" s="49">
        <v>3951</v>
      </c>
      <c r="R12" s="50">
        <v>-15.439129334345701</v>
      </c>
      <c r="S12" s="49">
        <v>111.899322298713</v>
      </c>
      <c r="T12" s="49">
        <v>107.54386312326</v>
      </c>
      <c r="U12" s="51">
        <v>3.8923016565071098</v>
      </c>
    </row>
    <row r="13" spans="1:23" ht="12" thickBot="1" x14ac:dyDescent="0.2">
      <c r="A13" s="73"/>
      <c r="B13" s="62" t="s">
        <v>11</v>
      </c>
      <c r="C13" s="63"/>
      <c r="D13" s="49">
        <v>494323.93170000002</v>
      </c>
      <c r="E13" s="49">
        <v>340561</v>
      </c>
      <c r="F13" s="50">
        <v>145.14989435079201</v>
      </c>
      <c r="G13" s="49">
        <v>278128.2107</v>
      </c>
      <c r="H13" s="50">
        <v>77.732395594058303</v>
      </c>
      <c r="I13" s="49">
        <v>12298.118700000001</v>
      </c>
      <c r="J13" s="50">
        <v>2.48786633851739</v>
      </c>
      <c r="K13" s="49">
        <v>69796.373800000001</v>
      </c>
      <c r="L13" s="50">
        <v>25.095035711887999</v>
      </c>
      <c r="M13" s="50">
        <v>-0.82380003386364997</v>
      </c>
      <c r="N13" s="49">
        <v>6889722.0082</v>
      </c>
      <c r="O13" s="49">
        <v>97028864.257799998</v>
      </c>
      <c r="P13" s="49">
        <v>20480</v>
      </c>
      <c r="Q13" s="49">
        <v>21798</v>
      </c>
      <c r="R13" s="50">
        <v>-6.0464262776401503</v>
      </c>
      <c r="S13" s="49">
        <v>24.136910727539099</v>
      </c>
      <c r="T13" s="49">
        <v>24.970358404440798</v>
      </c>
      <c r="U13" s="51">
        <v>-3.4530006192995701</v>
      </c>
    </row>
    <row r="14" spans="1:23" ht="12" thickBot="1" x14ac:dyDescent="0.2">
      <c r="A14" s="73"/>
      <c r="B14" s="62" t="s">
        <v>12</v>
      </c>
      <c r="C14" s="63"/>
      <c r="D14" s="49">
        <v>179424.15830000001</v>
      </c>
      <c r="E14" s="49">
        <v>208632</v>
      </c>
      <c r="F14" s="50">
        <v>86.000305945396704</v>
      </c>
      <c r="G14" s="49">
        <v>133943.83720000001</v>
      </c>
      <c r="H14" s="50">
        <v>33.954769439739501</v>
      </c>
      <c r="I14" s="49">
        <v>35889.584600000002</v>
      </c>
      <c r="J14" s="50">
        <v>20.002648996682002</v>
      </c>
      <c r="K14" s="49">
        <v>25038.746999999999</v>
      </c>
      <c r="L14" s="50">
        <v>18.693466995882101</v>
      </c>
      <c r="M14" s="50">
        <v>0.433361845143449</v>
      </c>
      <c r="N14" s="49">
        <v>3503858.8467999999</v>
      </c>
      <c r="O14" s="49">
        <v>46553462.419799998</v>
      </c>
      <c r="P14" s="49">
        <v>3057</v>
      </c>
      <c r="Q14" s="49">
        <v>4365</v>
      </c>
      <c r="R14" s="50">
        <v>-29.965635738831601</v>
      </c>
      <c r="S14" s="49">
        <v>58.692887896630701</v>
      </c>
      <c r="T14" s="49">
        <v>63.479225154639202</v>
      </c>
      <c r="U14" s="51">
        <v>-8.1548845687030092</v>
      </c>
    </row>
    <row r="15" spans="1:23" ht="12" thickBot="1" x14ac:dyDescent="0.2">
      <c r="A15" s="73"/>
      <c r="B15" s="62" t="s">
        <v>13</v>
      </c>
      <c r="C15" s="63"/>
      <c r="D15" s="49">
        <v>112779.402</v>
      </c>
      <c r="E15" s="49">
        <v>113523</v>
      </c>
      <c r="F15" s="50">
        <v>99.344980312359596</v>
      </c>
      <c r="G15" s="49">
        <v>65366.343800000002</v>
      </c>
      <c r="H15" s="50">
        <v>72.534358576133101</v>
      </c>
      <c r="I15" s="49">
        <v>17437.182799999999</v>
      </c>
      <c r="J15" s="50">
        <v>15.461318725559501</v>
      </c>
      <c r="K15" s="49">
        <v>12024.6049</v>
      </c>
      <c r="L15" s="50">
        <v>18.3957128408335</v>
      </c>
      <c r="M15" s="50">
        <v>0.45012521783564002</v>
      </c>
      <c r="N15" s="49">
        <v>3345318.8665999998</v>
      </c>
      <c r="O15" s="49">
        <v>37050897.764799997</v>
      </c>
      <c r="P15" s="49">
        <v>3716</v>
      </c>
      <c r="Q15" s="49">
        <v>4333</v>
      </c>
      <c r="R15" s="50">
        <v>-14.239556888991499</v>
      </c>
      <c r="S15" s="49">
        <v>30.3496776103337</v>
      </c>
      <c r="T15" s="49">
        <v>30.567924163397201</v>
      </c>
      <c r="U15" s="51">
        <v>-0.71910666026049497</v>
      </c>
    </row>
    <row r="16" spans="1:23" ht="12" thickBot="1" x14ac:dyDescent="0.2">
      <c r="A16" s="73"/>
      <c r="B16" s="62" t="s">
        <v>14</v>
      </c>
      <c r="C16" s="63"/>
      <c r="D16" s="49">
        <v>1163090.4232999999</v>
      </c>
      <c r="E16" s="49">
        <v>1312655</v>
      </c>
      <c r="F16" s="50">
        <v>88.605949263134605</v>
      </c>
      <c r="G16" s="49">
        <v>1021913.3464</v>
      </c>
      <c r="H16" s="50">
        <v>13.8149753496555</v>
      </c>
      <c r="I16" s="49">
        <v>70642.978000000003</v>
      </c>
      <c r="J16" s="50">
        <v>6.07373051869578</v>
      </c>
      <c r="K16" s="49">
        <v>81098.682199999996</v>
      </c>
      <c r="L16" s="50">
        <v>7.9359646770144199</v>
      </c>
      <c r="M16" s="50">
        <v>-0.128925697882672</v>
      </c>
      <c r="N16" s="49">
        <v>25297875.554000001</v>
      </c>
      <c r="O16" s="49">
        <v>273277943.78500003</v>
      </c>
      <c r="P16" s="49">
        <v>65229</v>
      </c>
      <c r="Q16" s="49">
        <v>63474</v>
      </c>
      <c r="R16" s="50">
        <v>2.7649116173551498</v>
      </c>
      <c r="S16" s="49">
        <v>17.830879260758302</v>
      </c>
      <c r="T16" s="49">
        <v>17.356962238081699</v>
      </c>
      <c r="U16" s="51">
        <v>2.65784438190608</v>
      </c>
    </row>
    <row r="17" spans="1:21" ht="12" thickBot="1" x14ac:dyDescent="0.2">
      <c r="A17" s="73"/>
      <c r="B17" s="62" t="s">
        <v>15</v>
      </c>
      <c r="C17" s="63"/>
      <c r="D17" s="49">
        <v>428705.70419999998</v>
      </c>
      <c r="E17" s="49">
        <v>1044443</v>
      </c>
      <c r="F17" s="50">
        <v>41.046347593885002</v>
      </c>
      <c r="G17" s="49">
        <v>976825.27960000001</v>
      </c>
      <c r="H17" s="50">
        <v>-56.112345456953101</v>
      </c>
      <c r="I17" s="49">
        <v>50348.542200000004</v>
      </c>
      <c r="J17" s="50">
        <v>11.744313571463801</v>
      </c>
      <c r="K17" s="49">
        <v>-356066.5209</v>
      </c>
      <c r="L17" s="50">
        <v>-36.451403166573002</v>
      </c>
      <c r="M17" s="50">
        <v>-1.1414020674359899</v>
      </c>
      <c r="N17" s="49">
        <v>37934011.095899999</v>
      </c>
      <c r="O17" s="49">
        <v>274072633.15079999</v>
      </c>
      <c r="P17" s="49">
        <v>12048</v>
      </c>
      <c r="Q17" s="49">
        <v>11804</v>
      </c>
      <c r="R17" s="50">
        <v>2.0670958996950302</v>
      </c>
      <c r="S17" s="49">
        <v>35.583142778884501</v>
      </c>
      <c r="T17" s="49">
        <v>37.387974339207098</v>
      </c>
      <c r="U17" s="51">
        <v>-5.0721533270343997</v>
      </c>
    </row>
    <row r="18" spans="1:21" ht="12" thickBot="1" x14ac:dyDescent="0.2">
      <c r="A18" s="73"/>
      <c r="B18" s="62" t="s">
        <v>16</v>
      </c>
      <c r="C18" s="63"/>
      <c r="D18" s="49">
        <v>2086022.9561000001</v>
      </c>
      <c r="E18" s="49">
        <v>2186173</v>
      </c>
      <c r="F18" s="50">
        <v>95.4189332728929</v>
      </c>
      <c r="G18" s="49">
        <v>1602640.3581999999</v>
      </c>
      <c r="H18" s="50">
        <v>30.161638912108099</v>
      </c>
      <c r="I18" s="49">
        <v>317620.23149999999</v>
      </c>
      <c r="J18" s="50">
        <v>15.226113910741301</v>
      </c>
      <c r="K18" s="49">
        <v>231469.9253</v>
      </c>
      <c r="L18" s="50">
        <v>14.4430360882697</v>
      </c>
      <c r="M18" s="50">
        <v>0.37218790341053398</v>
      </c>
      <c r="N18" s="49">
        <v>34826866.877099998</v>
      </c>
      <c r="O18" s="49">
        <v>616011362.35329998</v>
      </c>
      <c r="P18" s="49">
        <v>108768</v>
      </c>
      <c r="Q18" s="49">
        <v>109103</v>
      </c>
      <c r="R18" s="50">
        <v>-0.30704930203568898</v>
      </c>
      <c r="S18" s="49">
        <v>19.178645889416</v>
      </c>
      <c r="T18" s="49">
        <v>19.259526729787499</v>
      </c>
      <c r="U18" s="51">
        <v>-0.42172341487402598</v>
      </c>
    </row>
    <row r="19" spans="1:21" ht="12" thickBot="1" x14ac:dyDescent="0.2">
      <c r="A19" s="73"/>
      <c r="B19" s="62" t="s">
        <v>17</v>
      </c>
      <c r="C19" s="63"/>
      <c r="D19" s="49">
        <v>754016.99609999999</v>
      </c>
      <c r="E19" s="49">
        <v>908870</v>
      </c>
      <c r="F19" s="50">
        <v>82.962029344130599</v>
      </c>
      <c r="G19" s="49">
        <v>572401.61060000001</v>
      </c>
      <c r="H19" s="50">
        <v>31.728664304355799</v>
      </c>
      <c r="I19" s="49">
        <v>38522.087399999997</v>
      </c>
      <c r="J19" s="50">
        <v>5.1089149978379398</v>
      </c>
      <c r="K19" s="49">
        <v>52648.569100000001</v>
      </c>
      <c r="L19" s="50">
        <v>9.1978373444499901</v>
      </c>
      <c r="M19" s="50">
        <v>-0.26831653626081198</v>
      </c>
      <c r="N19" s="49">
        <v>13902130.6894</v>
      </c>
      <c r="O19" s="49">
        <v>195980858.23390001</v>
      </c>
      <c r="P19" s="49">
        <v>15786</v>
      </c>
      <c r="Q19" s="49">
        <v>15940</v>
      </c>
      <c r="R19" s="50">
        <v>-0.96612296110414297</v>
      </c>
      <c r="S19" s="49">
        <v>47.7649180349677</v>
      </c>
      <c r="T19" s="49">
        <v>46.366769360100399</v>
      </c>
      <c r="U19" s="51">
        <v>2.9271455544920202</v>
      </c>
    </row>
    <row r="20" spans="1:21" ht="12" thickBot="1" x14ac:dyDescent="0.2">
      <c r="A20" s="73"/>
      <c r="B20" s="62" t="s">
        <v>18</v>
      </c>
      <c r="C20" s="63"/>
      <c r="D20" s="49">
        <v>1348897.7183000001</v>
      </c>
      <c r="E20" s="49">
        <v>1380614</v>
      </c>
      <c r="F20" s="50">
        <v>97.702740831253394</v>
      </c>
      <c r="G20" s="49">
        <v>896173.84199999995</v>
      </c>
      <c r="H20" s="50">
        <v>50.517416943307701</v>
      </c>
      <c r="I20" s="49">
        <v>72924.810200000007</v>
      </c>
      <c r="J20" s="50">
        <v>5.4062520242013798</v>
      </c>
      <c r="K20" s="49">
        <v>50101.723400000003</v>
      </c>
      <c r="L20" s="50">
        <v>5.5906255072327804</v>
      </c>
      <c r="M20" s="50">
        <v>0.45553496469145399</v>
      </c>
      <c r="N20" s="49">
        <v>25597258.338399999</v>
      </c>
      <c r="O20" s="49">
        <v>296919926.98049998</v>
      </c>
      <c r="P20" s="49">
        <v>50495</v>
      </c>
      <c r="Q20" s="49">
        <v>51451</v>
      </c>
      <c r="R20" s="50">
        <v>-1.85807856018347</v>
      </c>
      <c r="S20" s="49">
        <v>26.713490807010601</v>
      </c>
      <c r="T20" s="49">
        <v>28.082726347398498</v>
      </c>
      <c r="U20" s="51">
        <v>-5.1256331502304597</v>
      </c>
    </row>
    <row r="21" spans="1:21" ht="12" thickBot="1" x14ac:dyDescent="0.2">
      <c r="A21" s="73"/>
      <c r="B21" s="62" t="s">
        <v>19</v>
      </c>
      <c r="C21" s="63"/>
      <c r="D21" s="49">
        <v>474624.64429999999</v>
      </c>
      <c r="E21" s="49">
        <v>393301</v>
      </c>
      <c r="F21" s="50">
        <v>120.677202524275</v>
      </c>
      <c r="G21" s="49">
        <v>379591.65769999998</v>
      </c>
      <c r="H21" s="50">
        <v>25.035583546756101</v>
      </c>
      <c r="I21" s="49">
        <v>33566.867200000001</v>
      </c>
      <c r="J21" s="50">
        <v>7.0722975730655699</v>
      </c>
      <c r="K21" s="49">
        <v>38171.584499999997</v>
      </c>
      <c r="L21" s="50">
        <v>10.0559597993505</v>
      </c>
      <c r="M21" s="50">
        <v>-0.120632071220413</v>
      </c>
      <c r="N21" s="49">
        <v>8325114.7181000002</v>
      </c>
      <c r="O21" s="49">
        <v>116949700.18799999</v>
      </c>
      <c r="P21" s="49">
        <v>44075</v>
      </c>
      <c r="Q21" s="49">
        <v>45449</v>
      </c>
      <c r="R21" s="50">
        <v>-3.0231688265968502</v>
      </c>
      <c r="S21" s="49">
        <v>10.7685682200794</v>
      </c>
      <c r="T21" s="49">
        <v>10.7510328258047</v>
      </c>
      <c r="U21" s="51">
        <v>0.162838679351691</v>
      </c>
    </row>
    <row r="22" spans="1:21" ht="12" thickBot="1" x14ac:dyDescent="0.2">
      <c r="A22" s="73"/>
      <c r="B22" s="62" t="s">
        <v>20</v>
      </c>
      <c r="C22" s="63"/>
      <c r="D22" s="49">
        <v>1426156.1642</v>
      </c>
      <c r="E22" s="49">
        <v>1204148</v>
      </c>
      <c r="F22" s="50">
        <v>118.43694995964</v>
      </c>
      <c r="G22" s="49">
        <v>1260369.2243999999</v>
      </c>
      <c r="H22" s="50">
        <v>13.153839096549101</v>
      </c>
      <c r="I22" s="49">
        <v>145406.76790000001</v>
      </c>
      <c r="J22" s="50">
        <v>10.1957114900924</v>
      </c>
      <c r="K22" s="49">
        <v>159607.53219999999</v>
      </c>
      <c r="L22" s="50">
        <v>12.6635535928752</v>
      </c>
      <c r="M22" s="50">
        <v>-8.8973020911101999E-2</v>
      </c>
      <c r="N22" s="49">
        <v>26008705.815299999</v>
      </c>
      <c r="O22" s="49">
        <v>361482343.15259999</v>
      </c>
      <c r="P22" s="49">
        <v>89412</v>
      </c>
      <c r="Q22" s="49">
        <v>90503</v>
      </c>
      <c r="R22" s="50">
        <v>-1.205484901053</v>
      </c>
      <c r="S22" s="49">
        <v>15.9503888091084</v>
      </c>
      <c r="T22" s="49">
        <v>16.140253276687002</v>
      </c>
      <c r="U22" s="51">
        <v>-1.19034382077346</v>
      </c>
    </row>
    <row r="23" spans="1:21" ht="12" thickBot="1" x14ac:dyDescent="0.2">
      <c r="A23" s="73"/>
      <c r="B23" s="62" t="s">
        <v>21</v>
      </c>
      <c r="C23" s="63"/>
      <c r="D23" s="49">
        <v>3304809.8308000001</v>
      </c>
      <c r="E23" s="49">
        <v>3187792</v>
      </c>
      <c r="F23" s="50">
        <v>103.67081135783</v>
      </c>
      <c r="G23" s="49">
        <v>2720640.6277000001</v>
      </c>
      <c r="H23" s="50">
        <v>21.4717518055242</v>
      </c>
      <c r="I23" s="49">
        <v>348342.10210000002</v>
      </c>
      <c r="J23" s="50">
        <v>10.5404582997042</v>
      </c>
      <c r="K23" s="49">
        <v>302430.21970000002</v>
      </c>
      <c r="L23" s="50">
        <v>11.1161399495703</v>
      </c>
      <c r="M23" s="50">
        <v>0.151809837143732</v>
      </c>
      <c r="N23" s="49">
        <v>63671325.860100001</v>
      </c>
      <c r="O23" s="49">
        <v>763851490.10940003</v>
      </c>
      <c r="P23" s="49">
        <v>105837</v>
      </c>
      <c r="Q23" s="49">
        <v>103230</v>
      </c>
      <c r="R23" s="50">
        <v>2.5254286544608999</v>
      </c>
      <c r="S23" s="49">
        <v>31.2254677551329</v>
      </c>
      <c r="T23" s="49">
        <v>30.908161837644101</v>
      </c>
      <c r="U23" s="51">
        <v>1.01617666699848</v>
      </c>
    </row>
    <row r="24" spans="1:21" ht="12" thickBot="1" x14ac:dyDescent="0.2">
      <c r="A24" s="73"/>
      <c r="B24" s="62" t="s">
        <v>22</v>
      </c>
      <c r="C24" s="63"/>
      <c r="D24" s="49">
        <v>323470.44809999998</v>
      </c>
      <c r="E24" s="49">
        <v>350213</v>
      </c>
      <c r="F24" s="50">
        <v>92.363917987053597</v>
      </c>
      <c r="G24" s="49">
        <v>268487.21649999998</v>
      </c>
      <c r="H24" s="50">
        <v>20.478901124888399</v>
      </c>
      <c r="I24" s="49">
        <v>58812.945599999999</v>
      </c>
      <c r="J24" s="50">
        <v>18.1818604900248</v>
      </c>
      <c r="K24" s="49">
        <v>41829.768799999998</v>
      </c>
      <c r="L24" s="50">
        <v>15.5797990478999</v>
      </c>
      <c r="M24" s="50">
        <v>0.40600694881201499</v>
      </c>
      <c r="N24" s="49">
        <v>6533637.6080999998</v>
      </c>
      <c r="O24" s="49">
        <v>82284922.566799998</v>
      </c>
      <c r="P24" s="49">
        <v>34227</v>
      </c>
      <c r="Q24" s="49">
        <v>35231</v>
      </c>
      <c r="R24" s="50">
        <v>-2.8497629928188299</v>
      </c>
      <c r="S24" s="49">
        <v>9.4507391270050007</v>
      </c>
      <c r="T24" s="49">
        <v>9.6312776901024701</v>
      </c>
      <c r="U24" s="51">
        <v>-1.91031157109807</v>
      </c>
    </row>
    <row r="25" spans="1:21" ht="12" thickBot="1" x14ac:dyDescent="0.2">
      <c r="A25" s="73"/>
      <c r="B25" s="62" t="s">
        <v>23</v>
      </c>
      <c r="C25" s="63"/>
      <c r="D25" s="49">
        <v>341218.74839999998</v>
      </c>
      <c r="E25" s="49">
        <v>312871</v>
      </c>
      <c r="F25" s="50">
        <v>109.06052283529</v>
      </c>
      <c r="G25" s="49">
        <v>223031.0288</v>
      </c>
      <c r="H25" s="50">
        <v>52.991604009495603</v>
      </c>
      <c r="I25" s="49">
        <v>29054.828600000001</v>
      </c>
      <c r="J25" s="50">
        <v>8.5150152904083498</v>
      </c>
      <c r="K25" s="49">
        <v>19030.5589</v>
      </c>
      <c r="L25" s="50">
        <v>8.5326956533323397</v>
      </c>
      <c r="M25" s="50">
        <v>0.52674594333642999</v>
      </c>
      <c r="N25" s="49">
        <v>6744972.6881999997</v>
      </c>
      <c r="O25" s="49">
        <v>79948164.607800007</v>
      </c>
      <c r="P25" s="49">
        <v>22752</v>
      </c>
      <c r="Q25" s="49">
        <v>25165</v>
      </c>
      <c r="R25" s="50">
        <v>-9.5887144844029404</v>
      </c>
      <c r="S25" s="49">
        <v>14.997307858649799</v>
      </c>
      <c r="T25" s="49">
        <v>14.7856742857143</v>
      </c>
      <c r="U25" s="51">
        <v>1.41114375279988</v>
      </c>
    </row>
    <row r="26" spans="1:21" ht="12" thickBot="1" x14ac:dyDescent="0.2">
      <c r="A26" s="73"/>
      <c r="B26" s="62" t="s">
        <v>24</v>
      </c>
      <c r="C26" s="63"/>
      <c r="D26" s="49">
        <v>558616.36120000004</v>
      </c>
      <c r="E26" s="49">
        <v>516114</v>
      </c>
      <c r="F26" s="50">
        <v>108.235072328982</v>
      </c>
      <c r="G26" s="49">
        <v>428976.32030000002</v>
      </c>
      <c r="H26" s="50">
        <v>30.2207918631354</v>
      </c>
      <c r="I26" s="49">
        <v>128169.4664</v>
      </c>
      <c r="J26" s="50">
        <v>22.9440946063003</v>
      </c>
      <c r="K26" s="49">
        <v>95539.121700000003</v>
      </c>
      <c r="L26" s="50">
        <v>22.271420863787</v>
      </c>
      <c r="M26" s="50">
        <v>0.34153909015891698</v>
      </c>
      <c r="N26" s="49">
        <v>11650577.6296</v>
      </c>
      <c r="O26" s="49">
        <v>169241402.35100001</v>
      </c>
      <c r="P26" s="49">
        <v>42548</v>
      </c>
      <c r="Q26" s="49">
        <v>43283</v>
      </c>
      <c r="R26" s="50">
        <v>-1.6981262851465999</v>
      </c>
      <c r="S26" s="49">
        <v>13.1290862367209</v>
      </c>
      <c r="T26" s="49">
        <v>12.921543261788701</v>
      </c>
      <c r="U26" s="51">
        <v>1.58078765871539</v>
      </c>
    </row>
    <row r="27" spans="1:21" ht="12" thickBot="1" x14ac:dyDescent="0.2">
      <c r="A27" s="73"/>
      <c r="B27" s="62" t="s">
        <v>25</v>
      </c>
      <c r="C27" s="63"/>
      <c r="D27" s="49">
        <v>284650.79519999999</v>
      </c>
      <c r="E27" s="49">
        <v>336298</v>
      </c>
      <c r="F27" s="50">
        <v>84.642428798268199</v>
      </c>
      <c r="G27" s="49">
        <v>204013.74900000001</v>
      </c>
      <c r="H27" s="50">
        <v>39.5252999345647</v>
      </c>
      <c r="I27" s="49">
        <v>91059.452600000004</v>
      </c>
      <c r="J27" s="50">
        <v>31.9898816850381</v>
      </c>
      <c r="K27" s="49">
        <v>58021.938499999997</v>
      </c>
      <c r="L27" s="50">
        <v>28.4402099291847</v>
      </c>
      <c r="M27" s="50">
        <v>0.56939693767728905</v>
      </c>
      <c r="N27" s="49">
        <v>7291828.1517000003</v>
      </c>
      <c r="O27" s="49">
        <v>75645776.3125</v>
      </c>
      <c r="P27" s="49">
        <v>41160</v>
      </c>
      <c r="Q27" s="49">
        <v>40594</v>
      </c>
      <c r="R27" s="50">
        <v>1.39429472335812</v>
      </c>
      <c r="S27" s="49">
        <v>6.9157141690962103</v>
      </c>
      <c r="T27" s="49">
        <v>6.9622051731783001</v>
      </c>
      <c r="U27" s="51">
        <v>-0.67225167127127095</v>
      </c>
    </row>
    <row r="28" spans="1:21" ht="12" thickBot="1" x14ac:dyDescent="0.2">
      <c r="A28" s="73"/>
      <c r="B28" s="62" t="s">
        <v>26</v>
      </c>
      <c r="C28" s="63"/>
      <c r="D28" s="49">
        <v>1281841.9042</v>
      </c>
      <c r="E28" s="49">
        <v>1152955</v>
      </c>
      <c r="F28" s="50">
        <v>111.178832148696</v>
      </c>
      <c r="G28" s="49">
        <v>808622.49679999996</v>
      </c>
      <c r="H28" s="50">
        <v>58.521672260256601</v>
      </c>
      <c r="I28" s="49">
        <v>10041.761200000001</v>
      </c>
      <c r="J28" s="50">
        <v>0.78338531195600802</v>
      </c>
      <c r="K28" s="49">
        <v>-124382.1514</v>
      </c>
      <c r="L28" s="50">
        <v>-15.381980082451699</v>
      </c>
      <c r="M28" s="50">
        <v>-1.0807331364426001</v>
      </c>
      <c r="N28" s="49">
        <v>23649642.844099998</v>
      </c>
      <c r="O28" s="49">
        <v>251746326.34470001</v>
      </c>
      <c r="P28" s="49">
        <v>62653</v>
      </c>
      <c r="Q28" s="49">
        <v>65734</v>
      </c>
      <c r="R28" s="50">
        <v>-4.6870721392277996</v>
      </c>
      <c r="S28" s="49">
        <v>20.459385890539998</v>
      </c>
      <c r="T28" s="49">
        <v>20.627220353241899</v>
      </c>
      <c r="U28" s="51">
        <v>-0.82032991410310996</v>
      </c>
    </row>
    <row r="29" spans="1:21" ht="12" thickBot="1" x14ac:dyDescent="0.2">
      <c r="A29" s="73"/>
      <c r="B29" s="62" t="s">
        <v>27</v>
      </c>
      <c r="C29" s="63"/>
      <c r="D29" s="49">
        <v>820533.93770000001</v>
      </c>
      <c r="E29" s="49">
        <v>870033</v>
      </c>
      <c r="F29" s="50">
        <v>94.310668411428097</v>
      </c>
      <c r="G29" s="49">
        <v>625168.23970000003</v>
      </c>
      <c r="H29" s="50">
        <v>31.250099668171</v>
      </c>
      <c r="I29" s="49">
        <v>102141.9932</v>
      </c>
      <c r="J29" s="50">
        <v>12.448235046354</v>
      </c>
      <c r="K29" s="49">
        <v>86962.465200000006</v>
      </c>
      <c r="L29" s="50">
        <v>13.910250021934999</v>
      </c>
      <c r="M29" s="50">
        <v>0.17455264136187301</v>
      </c>
      <c r="N29" s="49">
        <v>15529905.481699999</v>
      </c>
      <c r="O29" s="49">
        <v>177532056.25369999</v>
      </c>
      <c r="P29" s="49">
        <v>119351</v>
      </c>
      <c r="Q29" s="49">
        <v>125546</v>
      </c>
      <c r="R29" s="50">
        <v>-4.9344463383938901</v>
      </c>
      <c r="S29" s="49">
        <v>6.8749649160878397</v>
      </c>
      <c r="T29" s="49">
        <v>6.9646304924091602</v>
      </c>
      <c r="U29" s="51">
        <v>-1.3042332203251299</v>
      </c>
    </row>
    <row r="30" spans="1:21" ht="12" thickBot="1" x14ac:dyDescent="0.2">
      <c r="A30" s="73"/>
      <c r="B30" s="62" t="s">
        <v>28</v>
      </c>
      <c r="C30" s="63"/>
      <c r="D30" s="49">
        <v>1223316.2261999999</v>
      </c>
      <c r="E30" s="49">
        <v>1570625</v>
      </c>
      <c r="F30" s="50">
        <v>77.887224907282103</v>
      </c>
      <c r="G30" s="49">
        <v>1270789.5589999999</v>
      </c>
      <c r="H30" s="50">
        <v>-3.7357351942171602</v>
      </c>
      <c r="I30" s="49">
        <v>129607.1697</v>
      </c>
      <c r="J30" s="50">
        <v>10.594739685796499</v>
      </c>
      <c r="K30" s="49">
        <v>180376.0442</v>
      </c>
      <c r="L30" s="50">
        <v>14.194013707662201</v>
      </c>
      <c r="M30" s="50">
        <v>-0.28146129229726202</v>
      </c>
      <c r="N30" s="49">
        <v>25391895.871599998</v>
      </c>
      <c r="O30" s="49">
        <v>324428578.6322</v>
      </c>
      <c r="P30" s="49">
        <v>94042</v>
      </c>
      <c r="Q30" s="49">
        <v>92815</v>
      </c>
      <c r="R30" s="50">
        <v>1.32198459300759</v>
      </c>
      <c r="S30" s="49">
        <v>13.0081902362774</v>
      </c>
      <c r="T30" s="49">
        <v>13.248405936540401</v>
      </c>
      <c r="U30" s="51">
        <v>-1.84664965609979</v>
      </c>
    </row>
    <row r="31" spans="1:21" ht="12" thickBot="1" x14ac:dyDescent="0.2">
      <c r="A31" s="73"/>
      <c r="B31" s="62" t="s">
        <v>29</v>
      </c>
      <c r="C31" s="63"/>
      <c r="D31" s="49">
        <v>1109394.2986999999</v>
      </c>
      <c r="E31" s="49">
        <v>1709058</v>
      </c>
      <c r="F31" s="50">
        <v>64.912618454142603</v>
      </c>
      <c r="G31" s="49">
        <v>731862.98060000001</v>
      </c>
      <c r="H31" s="50">
        <v>51.584972612016799</v>
      </c>
      <c r="I31" s="49">
        <v>19538.2955</v>
      </c>
      <c r="J31" s="50">
        <v>1.7611678303102101</v>
      </c>
      <c r="K31" s="49">
        <v>42951.936399999999</v>
      </c>
      <c r="L31" s="50">
        <v>5.8688494347380296</v>
      </c>
      <c r="M31" s="50">
        <v>-0.54511258076830305</v>
      </c>
      <c r="N31" s="49">
        <v>22323509.9782</v>
      </c>
      <c r="O31" s="49">
        <v>272434784.11400002</v>
      </c>
      <c r="P31" s="49">
        <v>37793</v>
      </c>
      <c r="Q31" s="49">
        <v>38813</v>
      </c>
      <c r="R31" s="50">
        <v>-2.6279854687862301</v>
      </c>
      <c r="S31" s="49">
        <v>29.3544915381155</v>
      </c>
      <c r="T31" s="49">
        <v>29.695539850050199</v>
      </c>
      <c r="U31" s="51">
        <v>-1.16182667136947</v>
      </c>
    </row>
    <row r="32" spans="1:21" ht="12" thickBot="1" x14ac:dyDescent="0.2">
      <c r="A32" s="73"/>
      <c r="B32" s="62" t="s">
        <v>30</v>
      </c>
      <c r="C32" s="63"/>
      <c r="D32" s="49">
        <v>148844.48610000001</v>
      </c>
      <c r="E32" s="49">
        <v>169418</v>
      </c>
      <c r="F32" s="50">
        <v>87.856358887485399</v>
      </c>
      <c r="G32" s="49">
        <v>116577.3968</v>
      </c>
      <c r="H32" s="50">
        <v>27.678684020846099</v>
      </c>
      <c r="I32" s="49">
        <v>34171.649299999997</v>
      </c>
      <c r="J32" s="50">
        <v>22.957954436445899</v>
      </c>
      <c r="K32" s="49">
        <v>28695.9601</v>
      </c>
      <c r="L32" s="50">
        <v>24.615372179935299</v>
      </c>
      <c r="M32" s="50">
        <v>0.190817424505688</v>
      </c>
      <c r="N32" s="49">
        <v>2457739.6642999998</v>
      </c>
      <c r="O32" s="49">
        <v>40613584.386799999</v>
      </c>
      <c r="P32" s="49">
        <v>32120</v>
      </c>
      <c r="Q32" s="49">
        <v>33104</v>
      </c>
      <c r="R32" s="50">
        <v>-2.97245045915902</v>
      </c>
      <c r="S32" s="49">
        <v>4.6340126432129498</v>
      </c>
      <c r="T32" s="49">
        <v>4.6417451304978297</v>
      </c>
      <c r="U32" s="51">
        <v>-0.166863750279138</v>
      </c>
    </row>
    <row r="33" spans="1:21" ht="12" thickBot="1" x14ac:dyDescent="0.2">
      <c r="A33" s="73"/>
      <c r="B33" s="62" t="s">
        <v>31</v>
      </c>
      <c r="C33" s="63"/>
      <c r="D33" s="52"/>
      <c r="E33" s="52"/>
      <c r="F33" s="52"/>
      <c r="G33" s="49">
        <v>165.6412</v>
      </c>
      <c r="H33" s="52"/>
      <c r="I33" s="52"/>
      <c r="J33" s="52"/>
      <c r="K33" s="49">
        <v>34.754800000000003</v>
      </c>
      <c r="L33" s="50">
        <v>20.9819779137075</v>
      </c>
      <c r="M33" s="52"/>
      <c r="N33" s="49">
        <v>69.931200000000004</v>
      </c>
      <c r="O33" s="49">
        <v>4935.1898000000001</v>
      </c>
      <c r="P33" s="52"/>
      <c r="Q33" s="49">
        <v>1</v>
      </c>
      <c r="R33" s="52"/>
      <c r="S33" s="52"/>
      <c r="T33" s="49">
        <v>2.1368</v>
      </c>
      <c r="U33" s="53"/>
    </row>
    <row r="34" spans="1:21" ht="12" thickBot="1" x14ac:dyDescent="0.2">
      <c r="A34" s="73"/>
      <c r="B34" s="62" t="s">
        <v>36</v>
      </c>
      <c r="C34" s="63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49">
        <v>10</v>
      </c>
      <c r="P34" s="52"/>
      <c r="Q34" s="52"/>
      <c r="R34" s="52"/>
      <c r="S34" s="52"/>
      <c r="T34" s="52"/>
      <c r="U34" s="53"/>
    </row>
    <row r="35" spans="1:21" ht="12" thickBot="1" x14ac:dyDescent="0.2">
      <c r="A35" s="73"/>
      <c r="B35" s="62" t="s">
        <v>32</v>
      </c>
      <c r="C35" s="63"/>
      <c r="D35" s="49">
        <v>190830.81419999999</v>
      </c>
      <c r="E35" s="49">
        <v>174559</v>
      </c>
      <c r="F35" s="50">
        <v>109.321670151639</v>
      </c>
      <c r="G35" s="49">
        <v>130593.8076</v>
      </c>
      <c r="H35" s="50">
        <v>46.125469275313499</v>
      </c>
      <c r="I35" s="49">
        <v>16308.3946</v>
      </c>
      <c r="J35" s="50">
        <v>8.5459964463118698</v>
      </c>
      <c r="K35" s="49">
        <v>14884.4249</v>
      </c>
      <c r="L35" s="50">
        <v>11.3974966911065</v>
      </c>
      <c r="M35" s="50">
        <v>9.5668439295897995E-2</v>
      </c>
      <c r="N35" s="49">
        <v>3728799.8857</v>
      </c>
      <c r="O35" s="49">
        <v>44968660.563000001</v>
      </c>
      <c r="P35" s="49">
        <v>13928</v>
      </c>
      <c r="Q35" s="49">
        <v>15142</v>
      </c>
      <c r="R35" s="50">
        <v>-8.0174349491480594</v>
      </c>
      <c r="S35" s="49">
        <v>13.701235941987401</v>
      </c>
      <c r="T35" s="49">
        <v>13.5347035200106</v>
      </c>
      <c r="U35" s="51">
        <v>1.2154554719144799</v>
      </c>
    </row>
    <row r="36" spans="1:21" ht="12" thickBot="1" x14ac:dyDescent="0.2">
      <c r="A36" s="73"/>
      <c r="B36" s="62" t="s">
        <v>37</v>
      </c>
      <c r="C36" s="63"/>
      <c r="D36" s="52"/>
      <c r="E36" s="49">
        <v>773335</v>
      </c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3"/>
    </row>
    <row r="37" spans="1:21" ht="12" thickBot="1" x14ac:dyDescent="0.2">
      <c r="A37" s="73"/>
      <c r="B37" s="62" t="s">
        <v>38</v>
      </c>
      <c r="C37" s="63"/>
      <c r="D37" s="52"/>
      <c r="E37" s="49">
        <v>288474</v>
      </c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3"/>
    </row>
    <row r="38" spans="1:21" ht="12" thickBot="1" x14ac:dyDescent="0.2">
      <c r="A38" s="73"/>
      <c r="B38" s="62" t="s">
        <v>39</v>
      </c>
      <c r="C38" s="63"/>
      <c r="D38" s="52"/>
      <c r="E38" s="49">
        <v>356688</v>
      </c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3"/>
    </row>
    <row r="39" spans="1:21" ht="12" thickBot="1" x14ac:dyDescent="0.2">
      <c r="A39" s="73"/>
      <c r="B39" s="62" t="s">
        <v>33</v>
      </c>
      <c r="C39" s="63"/>
      <c r="D39" s="49">
        <v>343284.61599999998</v>
      </c>
      <c r="E39" s="49">
        <v>552694</v>
      </c>
      <c r="F39" s="50">
        <v>62.111153006907998</v>
      </c>
      <c r="G39" s="49">
        <v>422626.06900000002</v>
      </c>
      <c r="H39" s="50">
        <v>-18.773440357745699</v>
      </c>
      <c r="I39" s="49">
        <v>24847.321800000002</v>
      </c>
      <c r="J39" s="50">
        <v>7.2381110722421704</v>
      </c>
      <c r="K39" s="49">
        <v>25142.833999999999</v>
      </c>
      <c r="L39" s="50">
        <v>5.9491914588922299</v>
      </c>
      <c r="M39" s="50">
        <v>-1.1753336954775999E-2</v>
      </c>
      <c r="N39" s="49">
        <v>7351844.0510999998</v>
      </c>
      <c r="O39" s="49">
        <v>76142249.049099997</v>
      </c>
      <c r="P39" s="49">
        <v>567</v>
      </c>
      <c r="Q39" s="49">
        <v>700</v>
      </c>
      <c r="R39" s="50">
        <v>-19</v>
      </c>
      <c r="S39" s="49">
        <v>605.44023985890703</v>
      </c>
      <c r="T39" s="49">
        <v>686.24423914285705</v>
      </c>
      <c r="U39" s="51">
        <v>-13.3463212327581</v>
      </c>
    </row>
    <row r="40" spans="1:21" ht="12" thickBot="1" x14ac:dyDescent="0.2">
      <c r="A40" s="73"/>
      <c r="B40" s="62" t="s">
        <v>34</v>
      </c>
      <c r="C40" s="63"/>
      <c r="D40" s="49">
        <v>898042.75309999997</v>
      </c>
      <c r="E40" s="49">
        <v>461145</v>
      </c>
      <c r="F40" s="50">
        <v>194.74194734844801</v>
      </c>
      <c r="G40" s="49">
        <v>464497.61040000001</v>
      </c>
      <c r="H40" s="50">
        <v>93.3363558806372</v>
      </c>
      <c r="I40" s="49">
        <v>55249.619899999998</v>
      </c>
      <c r="J40" s="50">
        <v>6.1522260169998599</v>
      </c>
      <c r="K40" s="49">
        <v>33522.900500000003</v>
      </c>
      <c r="L40" s="50">
        <v>7.2170232417626199</v>
      </c>
      <c r="M40" s="50">
        <v>0.64811573807582701</v>
      </c>
      <c r="N40" s="49">
        <v>10977445.612199999</v>
      </c>
      <c r="O40" s="49">
        <v>145551388.3021</v>
      </c>
      <c r="P40" s="49">
        <v>3783</v>
      </c>
      <c r="Q40" s="49">
        <v>3969</v>
      </c>
      <c r="R40" s="50">
        <v>-4.6863189720332503</v>
      </c>
      <c r="S40" s="49">
        <v>237.389043906952</v>
      </c>
      <c r="T40" s="49">
        <v>239.95701229528899</v>
      </c>
      <c r="U40" s="51">
        <v>-1.0817552259669201</v>
      </c>
    </row>
    <row r="41" spans="1:21" ht="12" thickBot="1" x14ac:dyDescent="0.2">
      <c r="A41" s="73"/>
      <c r="B41" s="62" t="s">
        <v>40</v>
      </c>
      <c r="C41" s="63"/>
      <c r="D41" s="52"/>
      <c r="E41" s="49">
        <v>294122</v>
      </c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3"/>
    </row>
    <row r="42" spans="1:21" ht="12" thickBot="1" x14ac:dyDescent="0.2">
      <c r="A42" s="73"/>
      <c r="B42" s="62" t="s">
        <v>41</v>
      </c>
      <c r="C42" s="63"/>
      <c r="D42" s="52"/>
      <c r="E42" s="49">
        <v>112581</v>
      </c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3"/>
    </row>
    <row r="43" spans="1:21" ht="12" thickBot="1" x14ac:dyDescent="0.2">
      <c r="A43" s="73"/>
      <c r="B43" s="62" t="s">
        <v>71</v>
      </c>
      <c r="C43" s="63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49">
        <v>170.9402</v>
      </c>
      <c r="P43" s="52"/>
      <c r="Q43" s="52"/>
      <c r="R43" s="52"/>
      <c r="S43" s="52"/>
      <c r="T43" s="52"/>
      <c r="U43" s="53"/>
    </row>
    <row r="44" spans="1:21" ht="12" thickBot="1" x14ac:dyDescent="0.2">
      <c r="A44" s="74"/>
      <c r="B44" s="62" t="s">
        <v>35</v>
      </c>
      <c r="C44" s="63"/>
      <c r="D44" s="54">
        <v>15858.1402</v>
      </c>
      <c r="E44" s="54">
        <v>0</v>
      </c>
      <c r="F44" s="55"/>
      <c r="G44" s="54">
        <v>21256.4103</v>
      </c>
      <c r="H44" s="56">
        <v>-25.3959630239166</v>
      </c>
      <c r="I44" s="54">
        <v>2124.2334999999998</v>
      </c>
      <c r="J44" s="56">
        <v>13.3952246178275</v>
      </c>
      <c r="K44" s="54">
        <v>2617.4441999999999</v>
      </c>
      <c r="L44" s="56">
        <v>12.3136699144352</v>
      </c>
      <c r="M44" s="56">
        <v>-0.18843217364480999</v>
      </c>
      <c r="N44" s="54">
        <v>686714.89870000002</v>
      </c>
      <c r="O44" s="54">
        <v>9323307.6982000005</v>
      </c>
      <c r="P44" s="54">
        <v>46</v>
      </c>
      <c r="Q44" s="54">
        <v>32</v>
      </c>
      <c r="R44" s="56">
        <v>43.75</v>
      </c>
      <c r="S44" s="54">
        <v>344.74217826086999</v>
      </c>
      <c r="T44" s="54">
        <v>413.37948125000003</v>
      </c>
      <c r="U44" s="57">
        <v>-19.9097491741182</v>
      </c>
    </row>
  </sheetData>
  <mergeCells count="42">
    <mergeCell ref="B36:C36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43:C43"/>
    <mergeCell ref="B44:C44"/>
    <mergeCell ref="B37:C37"/>
    <mergeCell ref="B38:C38"/>
    <mergeCell ref="B39:C39"/>
    <mergeCell ref="B40:C40"/>
    <mergeCell ref="B41:C41"/>
    <mergeCell ref="B42:C42"/>
    <mergeCell ref="B29:C29"/>
    <mergeCell ref="B30:C30"/>
    <mergeCell ref="B19:C19"/>
    <mergeCell ref="B20:C20"/>
    <mergeCell ref="B21:C21"/>
    <mergeCell ref="B22:C22"/>
    <mergeCell ref="B23:C23"/>
    <mergeCell ref="B24:C24"/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C31" sqref="C3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73744</v>
      </c>
      <c r="D2" s="32">
        <v>789457.66140427405</v>
      </c>
      <c r="E2" s="32">
        <v>585891.46825042705</v>
      </c>
      <c r="F2" s="32">
        <v>203566.19315384599</v>
      </c>
      <c r="G2" s="32">
        <v>585891.46825042705</v>
      </c>
      <c r="H2" s="32">
        <v>0.25785574465354599</v>
      </c>
    </row>
    <row r="3" spans="1:8" ht="14.25" x14ac:dyDescent="0.2">
      <c r="A3" s="32">
        <v>2</v>
      </c>
      <c r="B3" s="33">
        <v>13</v>
      </c>
      <c r="C3" s="32">
        <v>16478.045999999998</v>
      </c>
      <c r="D3" s="32">
        <v>150759.31595103999</v>
      </c>
      <c r="E3" s="32">
        <v>116790.568777475</v>
      </c>
      <c r="F3" s="32">
        <v>33968.7471735648</v>
      </c>
      <c r="G3" s="32">
        <v>116790.568777475</v>
      </c>
      <c r="H3" s="32">
        <v>0.22531773216984</v>
      </c>
    </row>
    <row r="4" spans="1:8" ht="14.25" x14ac:dyDescent="0.2">
      <c r="A4" s="32">
        <v>3</v>
      </c>
      <c r="B4" s="33">
        <v>14</v>
      </c>
      <c r="C4" s="32">
        <v>144909</v>
      </c>
      <c r="D4" s="32">
        <v>169407.26163504299</v>
      </c>
      <c r="E4" s="32">
        <v>124372.140336752</v>
      </c>
      <c r="F4" s="32">
        <v>45035.1212982906</v>
      </c>
      <c r="G4" s="32">
        <v>124372.140336752</v>
      </c>
      <c r="H4" s="32">
        <v>0.26583937939632502</v>
      </c>
    </row>
    <row r="5" spans="1:8" ht="14.25" x14ac:dyDescent="0.2">
      <c r="A5" s="32">
        <v>4</v>
      </c>
      <c r="B5" s="33">
        <v>15</v>
      </c>
      <c r="C5" s="32">
        <v>4051</v>
      </c>
      <c r="D5" s="32">
        <v>61996.653729914498</v>
      </c>
      <c r="E5" s="32">
        <v>47000.413160683798</v>
      </c>
      <c r="F5" s="32">
        <v>14996.2405692308</v>
      </c>
      <c r="G5" s="32">
        <v>47000.413160683798</v>
      </c>
      <c r="H5" s="32">
        <v>0.241887903088466</v>
      </c>
    </row>
    <row r="6" spans="1:8" ht="14.25" x14ac:dyDescent="0.2">
      <c r="A6" s="32">
        <v>5</v>
      </c>
      <c r="B6" s="33">
        <v>16</v>
      </c>
      <c r="C6" s="32">
        <v>5255</v>
      </c>
      <c r="D6" s="32">
        <v>373855.66549401701</v>
      </c>
      <c r="E6" s="32">
        <v>335229.93643589702</v>
      </c>
      <c r="F6" s="32">
        <v>38625.729058119701</v>
      </c>
      <c r="G6" s="32">
        <v>335229.93643589702</v>
      </c>
      <c r="H6" s="32">
        <v>0.10331722272305099</v>
      </c>
    </row>
    <row r="7" spans="1:8" ht="14.25" x14ac:dyDescent="0.2">
      <c r="A7" s="32">
        <v>6</v>
      </c>
      <c r="B7" s="33">
        <v>17</v>
      </c>
      <c r="C7" s="32">
        <v>50727</v>
      </c>
      <c r="D7" s="32">
        <v>494324.08101965801</v>
      </c>
      <c r="E7" s="32">
        <v>482025.81190341897</v>
      </c>
      <c r="F7" s="32">
        <v>12298.2691162393</v>
      </c>
      <c r="G7" s="32">
        <v>482025.81190341897</v>
      </c>
      <c r="H7" s="32">
        <v>2.4878960156808998E-2</v>
      </c>
    </row>
    <row r="8" spans="1:8" ht="14.25" x14ac:dyDescent="0.2">
      <c r="A8" s="32">
        <v>7</v>
      </c>
      <c r="B8" s="33">
        <v>18</v>
      </c>
      <c r="C8" s="32">
        <v>69900</v>
      </c>
      <c r="D8" s="32">
        <v>179424.18909658099</v>
      </c>
      <c r="E8" s="32">
        <v>143534.574375214</v>
      </c>
      <c r="F8" s="32">
        <v>35889.614721367499</v>
      </c>
      <c r="G8" s="32">
        <v>143534.574375214</v>
      </c>
      <c r="H8" s="32">
        <v>0.20002662351199901</v>
      </c>
    </row>
    <row r="9" spans="1:8" ht="14.25" x14ac:dyDescent="0.2">
      <c r="A9" s="32">
        <v>8</v>
      </c>
      <c r="B9" s="33">
        <v>19</v>
      </c>
      <c r="C9" s="32">
        <v>28142</v>
      </c>
      <c r="D9" s="32">
        <v>112779.47421196599</v>
      </c>
      <c r="E9" s="32">
        <v>95342.2222675214</v>
      </c>
      <c r="F9" s="32">
        <v>17437.251944444401</v>
      </c>
      <c r="G9" s="32">
        <v>95342.2222675214</v>
      </c>
      <c r="H9" s="32">
        <v>0.154613701352</v>
      </c>
    </row>
    <row r="10" spans="1:8" ht="14.25" x14ac:dyDescent="0.2">
      <c r="A10" s="32">
        <v>9</v>
      </c>
      <c r="B10" s="33">
        <v>21</v>
      </c>
      <c r="C10" s="32">
        <v>289225</v>
      </c>
      <c r="D10" s="32">
        <v>1163089.8137999999</v>
      </c>
      <c r="E10" s="32">
        <v>1092447.4453</v>
      </c>
      <c r="F10" s="32">
        <v>70642.368499999997</v>
      </c>
      <c r="G10" s="32">
        <v>1092447.4453</v>
      </c>
      <c r="H10" s="32">
        <v>6.0736812980246198E-2</v>
      </c>
    </row>
    <row r="11" spans="1:8" ht="14.25" x14ac:dyDescent="0.2">
      <c r="A11" s="32">
        <v>10</v>
      </c>
      <c r="B11" s="33">
        <v>22</v>
      </c>
      <c r="C11" s="32">
        <v>32202.864000000001</v>
      </c>
      <c r="D11" s="32">
        <v>428705.77924700902</v>
      </c>
      <c r="E11" s="32">
        <v>378357.16270598298</v>
      </c>
      <c r="F11" s="32">
        <v>50348.6165410256</v>
      </c>
      <c r="G11" s="32">
        <v>378357.16270598298</v>
      </c>
      <c r="H11" s="32">
        <v>0.117443288563684</v>
      </c>
    </row>
    <row r="12" spans="1:8" ht="14.25" x14ac:dyDescent="0.2">
      <c r="A12" s="32">
        <v>11</v>
      </c>
      <c r="B12" s="33">
        <v>23</v>
      </c>
      <c r="C12" s="32">
        <v>275070.60700000002</v>
      </c>
      <c r="D12" s="32">
        <v>2086023.7005487201</v>
      </c>
      <c r="E12" s="32">
        <v>1768402.71372821</v>
      </c>
      <c r="F12" s="32">
        <v>317620.98682051298</v>
      </c>
      <c r="G12" s="32">
        <v>1768402.71372821</v>
      </c>
      <c r="H12" s="32">
        <v>0.15226144685554799</v>
      </c>
    </row>
    <row r="13" spans="1:8" ht="14.25" x14ac:dyDescent="0.2">
      <c r="A13" s="32">
        <v>12</v>
      </c>
      <c r="B13" s="33">
        <v>24</v>
      </c>
      <c r="C13" s="32">
        <v>25683.35</v>
      </c>
      <c r="D13" s="32">
        <v>754016.98178376094</v>
      </c>
      <c r="E13" s="32">
        <v>715494.90957606805</v>
      </c>
      <c r="F13" s="32">
        <v>38522.072207692298</v>
      </c>
      <c r="G13" s="32">
        <v>715494.90957606805</v>
      </c>
      <c r="H13" s="32">
        <v>5.1089130799894598E-2</v>
      </c>
    </row>
    <row r="14" spans="1:8" ht="14.25" x14ac:dyDescent="0.2">
      <c r="A14" s="32">
        <v>13</v>
      </c>
      <c r="B14" s="33">
        <v>25</v>
      </c>
      <c r="C14" s="32">
        <v>101987</v>
      </c>
      <c r="D14" s="32">
        <v>1348897.6528</v>
      </c>
      <c r="E14" s="32">
        <v>1275972.9080999999</v>
      </c>
      <c r="F14" s="32">
        <v>72924.744699999996</v>
      </c>
      <c r="G14" s="32">
        <v>1275972.9080999999</v>
      </c>
      <c r="H14" s="32">
        <v>5.4062474309021898E-2</v>
      </c>
    </row>
    <row r="15" spans="1:8" ht="14.25" x14ac:dyDescent="0.2">
      <c r="A15" s="32">
        <v>14</v>
      </c>
      <c r="B15" s="33">
        <v>26</v>
      </c>
      <c r="C15" s="32">
        <v>101665</v>
      </c>
      <c r="D15" s="32">
        <v>474624.74982517201</v>
      </c>
      <c r="E15" s="32">
        <v>441057.77701887902</v>
      </c>
      <c r="F15" s="32">
        <v>33566.972806293001</v>
      </c>
      <c r="G15" s="32">
        <v>441057.77701887902</v>
      </c>
      <c r="H15" s="32">
        <v>7.0723182511357494E-2</v>
      </c>
    </row>
    <row r="16" spans="1:8" ht="14.25" x14ac:dyDescent="0.2">
      <c r="A16" s="32">
        <v>15</v>
      </c>
      <c r="B16" s="33">
        <v>27</v>
      </c>
      <c r="C16" s="32">
        <v>215023.886</v>
      </c>
      <c r="D16" s="32">
        <v>1426156.8321</v>
      </c>
      <c r="E16" s="32">
        <v>1280749.3959999999</v>
      </c>
      <c r="F16" s="32">
        <v>145407.43609999999</v>
      </c>
      <c r="G16" s="32">
        <v>1280749.3959999999</v>
      </c>
      <c r="H16" s="32">
        <v>0.10195753568412901</v>
      </c>
    </row>
    <row r="17" spans="1:8" ht="14.25" x14ac:dyDescent="0.2">
      <c r="A17" s="32">
        <v>16</v>
      </c>
      <c r="B17" s="33">
        <v>29</v>
      </c>
      <c r="C17" s="32">
        <v>254095</v>
      </c>
      <c r="D17" s="32">
        <v>3304811.6451905998</v>
      </c>
      <c r="E17" s="32">
        <v>2956467.77388376</v>
      </c>
      <c r="F17" s="32">
        <v>348343.871306838</v>
      </c>
      <c r="G17" s="32">
        <v>2956467.77388376</v>
      </c>
      <c r="H17" s="32">
        <v>0.105405060471078</v>
      </c>
    </row>
    <row r="18" spans="1:8" ht="14.25" x14ac:dyDescent="0.2">
      <c r="A18" s="32">
        <v>17</v>
      </c>
      <c r="B18" s="33">
        <v>31</v>
      </c>
      <c r="C18" s="32">
        <v>41679.345999999998</v>
      </c>
      <c r="D18" s="32">
        <v>323470.43963283399</v>
      </c>
      <c r="E18" s="32">
        <v>264657.47669346799</v>
      </c>
      <c r="F18" s="32">
        <v>58812.962939365701</v>
      </c>
      <c r="G18" s="32">
        <v>264657.47669346799</v>
      </c>
      <c r="H18" s="32">
        <v>0.18181866326370799</v>
      </c>
    </row>
    <row r="19" spans="1:8" ht="14.25" x14ac:dyDescent="0.2">
      <c r="A19" s="32">
        <v>18</v>
      </c>
      <c r="B19" s="33">
        <v>32</v>
      </c>
      <c r="C19" s="32">
        <v>19709.873</v>
      </c>
      <c r="D19" s="32">
        <v>341218.74467291398</v>
      </c>
      <c r="E19" s="32">
        <v>312163.92525039701</v>
      </c>
      <c r="F19" s="32">
        <v>29054.819422517299</v>
      </c>
      <c r="G19" s="32">
        <v>312163.92525039701</v>
      </c>
      <c r="H19" s="32">
        <v>8.5150126937981199E-2</v>
      </c>
    </row>
    <row r="20" spans="1:8" ht="14.25" x14ac:dyDescent="0.2">
      <c r="A20" s="32">
        <v>19</v>
      </c>
      <c r="B20" s="33">
        <v>33</v>
      </c>
      <c r="C20" s="32">
        <v>31919.537</v>
      </c>
      <c r="D20" s="32">
        <v>558616.28169616498</v>
      </c>
      <c r="E20" s="32">
        <v>430446.86083326902</v>
      </c>
      <c r="F20" s="32">
        <v>128169.420862896</v>
      </c>
      <c r="G20" s="32">
        <v>430446.86083326902</v>
      </c>
      <c r="H20" s="32">
        <v>0.22944089720000099</v>
      </c>
    </row>
    <row r="21" spans="1:8" ht="14.25" x14ac:dyDescent="0.2">
      <c r="A21" s="32">
        <v>20</v>
      </c>
      <c r="B21" s="33">
        <v>34</v>
      </c>
      <c r="C21" s="32">
        <v>53179.692999999999</v>
      </c>
      <c r="D21" s="32">
        <v>284650.68316548702</v>
      </c>
      <c r="E21" s="32">
        <v>193591.34580021701</v>
      </c>
      <c r="F21" s="32">
        <v>91059.337365269399</v>
      </c>
      <c r="G21" s="32">
        <v>193591.34580021701</v>
      </c>
      <c r="H21" s="32">
        <v>0.31989853792948902</v>
      </c>
    </row>
    <row r="22" spans="1:8" ht="14.25" x14ac:dyDescent="0.2">
      <c r="A22" s="32">
        <v>21</v>
      </c>
      <c r="B22" s="33">
        <v>35</v>
      </c>
      <c r="C22" s="32">
        <v>54500.574000000001</v>
      </c>
      <c r="D22" s="32">
        <v>1281841.90090796</v>
      </c>
      <c r="E22" s="32">
        <v>1271800.13561062</v>
      </c>
      <c r="F22" s="32">
        <v>10041.7652973451</v>
      </c>
      <c r="G22" s="32">
        <v>1271800.13561062</v>
      </c>
      <c r="H22" s="32">
        <v>7.8338563361302696E-3</v>
      </c>
    </row>
    <row r="23" spans="1:8" ht="14.25" x14ac:dyDescent="0.2">
      <c r="A23" s="32">
        <v>22</v>
      </c>
      <c r="B23" s="33">
        <v>36</v>
      </c>
      <c r="C23" s="32">
        <v>176216.75</v>
      </c>
      <c r="D23" s="32">
        <v>820533.93639823003</v>
      </c>
      <c r="E23" s="32">
        <v>718391.94205646799</v>
      </c>
      <c r="F23" s="32">
        <v>102141.99434176199</v>
      </c>
      <c r="G23" s="32">
        <v>718391.94205646799</v>
      </c>
      <c r="H23" s="32">
        <v>0.124482352052517</v>
      </c>
    </row>
    <row r="24" spans="1:8" ht="14.25" x14ac:dyDescent="0.2">
      <c r="A24" s="32">
        <v>23</v>
      </c>
      <c r="B24" s="33">
        <v>37</v>
      </c>
      <c r="C24" s="32">
        <v>154936.99100000001</v>
      </c>
      <c r="D24" s="32">
        <v>1223316.17617965</v>
      </c>
      <c r="E24" s="32">
        <v>1093709.06880459</v>
      </c>
      <c r="F24" s="32">
        <v>129607.107375055</v>
      </c>
      <c r="G24" s="32">
        <v>1093709.06880459</v>
      </c>
      <c r="H24" s="32">
        <v>0.10594735024252799</v>
      </c>
    </row>
    <row r="25" spans="1:8" ht="14.25" x14ac:dyDescent="0.2">
      <c r="A25" s="32">
        <v>24</v>
      </c>
      <c r="B25" s="33">
        <v>38</v>
      </c>
      <c r="C25" s="32">
        <v>229765.53200000001</v>
      </c>
      <c r="D25" s="32">
        <v>1109394.1272</v>
      </c>
      <c r="E25" s="32">
        <v>1089856.0078</v>
      </c>
      <c r="F25" s="32">
        <v>19538.1194</v>
      </c>
      <c r="G25" s="32">
        <v>1089856.0078</v>
      </c>
      <c r="H25" s="32">
        <v>1.7611522290380498E-2</v>
      </c>
    </row>
    <row r="26" spans="1:8" ht="14.25" x14ac:dyDescent="0.2">
      <c r="A26" s="32">
        <v>25</v>
      </c>
      <c r="B26" s="33">
        <v>39</v>
      </c>
      <c r="C26" s="32">
        <v>120657.484</v>
      </c>
      <c r="D26" s="32">
        <v>148844.28234126</v>
      </c>
      <c r="E26" s="32">
        <v>114672.820571267</v>
      </c>
      <c r="F26" s="32">
        <v>34171.4617699929</v>
      </c>
      <c r="G26" s="32">
        <v>114672.820571267</v>
      </c>
      <c r="H26" s="32">
        <v>0.22957859873748401</v>
      </c>
    </row>
    <row r="27" spans="1:8" ht="14.25" x14ac:dyDescent="0.2">
      <c r="A27" s="32">
        <v>26</v>
      </c>
      <c r="B27" s="33">
        <v>42</v>
      </c>
      <c r="C27" s="32">
        <v>10469.93</v>
      </c>
      <c r="D27" s="32">
        <v>190830.81359999999</v>
      </c>
      <c r="E27" s="32">
        <v>174522.41529999999</v>
      </c>
      <c r="F27" s="32">
        <v>16308.398300000001</v>
      </c>
      <c r="G27" s="32">
        <v>174522.41529999999</v>
      </c>
      <c r="H27" s="32">
        <v>8.5459984120719604E-2</v>
      </c>
    </row>
    <row r="28" spans="1:8" ht="14.25" x14ac:dyDescent="0.2">
      <c r="A28" s="32">
        <v>27</v>
      </c>
      <c r="B28" s="33">
        <v>75</v>
      </c>
      <c r="C28" s="32">
        <v>571</v>
      </c>
      <c r="D28" s="32">
        <v>343284.61538461503</v>
      </c>
      <c r="E28" s="32">
        <v>318437.29487179499</v>
      </c>
      <c r="F28" s="32">
        <v>24847.320512820501</v>
      </c>
      <c r="G28" s="32">
        <v>318437.29487179499</v>
      </c>
      <c r="H28" s="32">
        <v>7.2381107102576198E-2</v>
      </c>
    </row>
    <row r="29" spans="1:8" ht="14.25" x14ac:dyDescent="0.2">
      <c r="A29" s="32">
        <v>28</v>
      </c>
      <c r="B29" s="33">
        <v>76</v>
      </c>
      <c r="C29" s="32">
        <v>3964</v>
      </c>
      <c r="D29" s="32">
        <v>898042.74013846205</v>
      </c>
      <c r="E29" s="32">
        <v>842793.146952137</v>
      </c>
      <c r="F29" s="32">
        <v>55249.593186324797</v>
      </c>
      <c r="G29" s="32">
        <v>842793.146952137</v>
      </c>
      <c r="H29" s="32">
        <v>6.1522231311403199E-2</v>
      </c>
    </row>
    <row r="30" spans="1:8" ht="14.25" x14ac:dyDescent="0.2">
      <c r="A30" s="32">
        <v>29</v>
      </c>
      <c r="B30" s="33">
        <v>99</v>
      </c>
      <c r="C30" s="32">
        <v>46</v>
      </c>
      <c r="D30" s="32">
        <v>15858.140080175501</v>
      </c>
      <c r="E30" s="32">
        <v>13733.907344376399</v>
      </c>
      <c r="F30" s="32">
        <v>2124.2327357991098</v>
      </c>
      <c r="G30" s="32">
        <v>13733.907344376399</v>
      </c>
      <c r="H30" s="32">
        <v>0.13395219900060301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2014-09-22T00:15:28Z</dcterms:modified>
</cp:coreProperties>
</file>