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<sst xmlns="http://schemas.openxmlformats.org/spreadsheetml/2006/main" count="116" uniqueCount="73">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</sst>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59" t="s">
        <v>4</v>
      </c>
      <c r="D2" s="5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60" t="s">
        <v>5</v>
      </c>
      <c r="B3" s="60"/>
      <c r="C3" s="60"/>
      <c r="D3" s="60"/>
      <c r="E3" s="15">
        <f>RA!D7</f>
        <v>13558657.7809</v>
      </c>
      <c r="F3" s="25">
        <f>RA!I7</f>
        <v>1591282.6336000001</v>
      </c>
      <c r="G3" s="16">
        <f>E3-F3</f>
        <v>11967375.147299999</v>
      </c>
      <c r="H3" s="27">
        <f>RA!J7</f>
        <v>11.7362843676284</v>
      </c>
      <c r="I3" s="20">
        <f>SUM(I4:I40)</f>
        <v>13558662.142414881</v>
      </c>
      <c r="J3" s="21">
        <f>SUM(J4:J40)</f>
        <v>11967375.179528307</v>
      </c>
      <c r="K3" s="22">
        <f>E3-I3</f>
        <v>-4.3615148812532425</v>
      </c>
      <c r="L3" s="22">
        <f>G3-J3</f>
        <v>-3.2228307798504829E-2</v>
      </c>
    </row>
    <row r="4" spans="1:13" x14ac:dyDescent="0.15">
      <c r="A4" s="61">
        <f>RA!A8</f>
        <v>41904</v>
      </c>
      <c r="B4" s="12">
        <v>12</v>
      </c>
      <c r="C4" s="58" t="s">
        <v>6</v>
      </c>
      <c r="D4" s="58"/>
      <c r="E4" s="15">
        <f>VLOOKUP(C4,RA!B8:D39,3,0)</f>
        <v>539764.84120000002</v>
      </c>
      <c r="F4" s="25">
        <f>VLOOKUP(C4,RA!B8:I43,8,0)</f>
        <v>145339.99530000001</v>
      </c>
      <c r="G4" s="16">
        <f t="shared" ref="G4:G40" si="0">E4-F4</f>
        <v>394424.84590000001</v>
      </c>
      <c r="H4" s="27">
        <f>RA!J8</f>
        <v>26.926539894091899</v>
      </c>
      <c r="I4" s="20">
        <f>VLOOKUP(B4,RMS!B:D,3,FALSE)</f>
        <v>539765.54736410303</v>
      </c>
      <c r="J4" s="21">
        <f>VLOOKUP(B4,RMS!B:E,4,FALSE)</f>
        <v>394424.849023077</v>
      </c>
      <c r="K4" s="22">
        <f t="shared" ref="K4:K40" si="1">E4-I4</f>
        <v>-0.70616410300135612</v>
      </c>
      <c r="L4" s="22">
        <f t="shared" ref="L4:L40" si="2">G4-J4</f>
        <v>-3.1230769818648696E-3</v>
      </c>
    </row>
    <row r="5" spans="1:13" x14ac:dyDescent="0.15">
      <c r="A5" s="61"/>
      <c r="B5" s="12">
        <v>13</v>
      </c>
      <c r="C5" s="58" t="s">
        <v>7</v>
      </c>
      <c r="D5" s="58"/>
      <c r="E5" s="15">
        <f>VLOOKUP(C5,RA!B8:D40,3,0)</f>
        <v>72462.895600000003</v>
      </c>
      <c r="F5" s="25">
        <f>VLOOKUP(C5,RA!B9:I44,8,0)</f>
        <v>15999.7791</v>
      </c>
      <c r="G5" s="16">
        <f t="shared" si="0"/>
        <v>56463.116500000004</v>
      </c>
      <c r="H5" s="27">
        <f>RA!J9</f>
        <v>22.0799610166282</v>
      </c>
      <c r="I5" s="20">
        <f>VLOOKUP(B5,RMS!B:D,3,FALSE)</f>
        <v>72462.920561213206</v>
      </c>
      <c r="J5" s="21">
        <f>VLOOKUP(B5,RMS!B:E,4,FALSE)</f>
        <v>56463.115398351103</v>
      </c>
      <c r="K5" s="22">
        <f t="shared" si="1"/>
        <v>-2.4961213202914223E-2</v>
      </c>
      <c r="L5" s="22">
        <f t="shared" si="2"/>
        <v>1.1016489006578922E-3</v>
      </c>
      <c r="M5" s="35"/>
    </row>
    <row r="6" spans="1:13" x14ac:dyDescent="0.15">
      <c r="A6" s="61"/>
      <c r="B6" s="12">
        <v>14</v>
      </c>
      <c r="C6" s="58" t="s">
        <v>8</v>
      </c>
      <c r="D6" s="58"/>
      <c r="E6" s="15">
        <f>VLOOKUP(C6,RA!B10:D41,3,0)</f>
        <v>89217.700800000006</v>
      </c>
      <c r="F6" s="25">
        <f>VLOOKUP(C6,RA!B10:I45,8,0)</f>
        <v>24193.4859</v>
      </c>
      <c r="G6" s="16">
        <f t="shared" si="0"/>
        <v>65024.214900000006</v>
      </c>
      <c r="H6" s="27">
        <f>RA!J10</f>
        <v>27.1173608858569</v>
      </c>
      <c r="I6" s="20">
        <f>VLOOKUP(B6,RMS!B:D,3,FALSE)</f>
        <v>89219.584393162397</v>
      </c>
      <c r="J6" s="21">
        <f>VLOOKUP(B6,RMS!B:E,4,FALSE)</f>
        <v>65024.214713675203</v>
      </c>
      <c r="K6" s="22">
        <f t="shared" si="1"/>
        <v>-1.8835931623907527</v>
      </c>
      <c r="L6" s="22">
        <f t="shared" si="2"/>
        <v>1.8632480350788683E-4</v>
      </c>
      <c r="M6" s="35"/>
    </row>
    <row r="7" spans="1:13" x14ac:dyDescent="0.15">
      <c r="A7" s="61"/>
      <c r="B7" s="12">
        <v>15</v>
      </c>
      <c r="C7" s="58" t="s">
        <v>9</v>
      </c>
      <c r="D7" s="58"/>
      <c r="E7" s="15">
        <f>VLOOKUP(C7,RA!B10:D42,3,0)</f>
        <v>42596.200299999997</v>
      </c>
      <c r="F7" s="25">
        <f>VLOOKUP(C7,RA!B11:I46,8,0)</f>
        <v>10566.123600000001</v>
      </c>
      <c r="G7" s="16">
        <f t="shared" si="0"/>
        <v>32030.076699999998</v>
      </c>
      <c r="H7" s="27">
        <f>RA!J11</f>
        <v>24.805319548654701</v>
      </c>
      <c r="I7" s="20">
        <f>VLOOKUP(B7,RMS!B:D,3,FALSE)</f>
        <v>42596.236823076899</v>
      </c>
      <c r="J7" s="21">
        <f>VLOOKUP(B7,RMS!B:E,4,FALSE)</f>
        <v>32030.076794871798</v>
      </c>
      <c r="K7" s="22">
        <f t="shared" si="1"/>
        <v>-3.652307690208545E-2</v>
      </c>
      <c r="L7" s="22">
        <f t="shared" si="2"/>
        <v>-9.4871800683904439E-5</v>
      </c>
      <c r="M7" s="35"/>
    </row>
    <row r="8" spans="1:13" x14ac:dyDescent="0.15">
      <c r="A8" s="61"/>
      <c r="B8" s="12">
        <v>16</v>
      </c>
      <c r="C8" s="58" t="s">
        <v>10</v>
      </c>
      <c r="D8" s="58"/>
      <c r="E8" s="15">
        <f>VLOOKUP(C8,RA!B12:D43,3,0)</f>
        <v>224550.44459999999</v>
      </c>
      <c r="F8" s="25">
        <f>VLOOKUP(C8,RA!B12:I47,8,0)</f>
        <v>35513.455699999999</v>
      </c>
      <c r="G8" s="16">
        <f t="shared" si="0"/>
        <v>189036.9889</v>
      </c>
      <c r="H8" s="27">
        <f>RA!J12</f>
        <v>15.8153575528481</v>
      </c>
      <c r="I8" s="20">
        <f>VLOOKUP(B8,RMS!B:D,3,FALSE)</f>
        <v>224550.61878205099</v>
      </c>
      <c r="J8" s="21">
        <f>VLOOKUP(B8,RMS!B:E,4,FALSE)</f>
        <v>189036.993560684</v>
      </c>
      <c r="K8" s="22">
        <f t="shared" si="1"/>
        <v>-0.1741820510069374</v>
      </c>
      <c r="L8" s="22">
        <f t="shared" si="2"/>
        <v>-4.6606840041931719E-3</v>
      </c>
      <c r="M8" s="35"/>
    </row>
    <row r="9" spans="1:13" x14ac:dyDescent="0.15">
      <c r="A9" s="61"/>
      <c r="B9" s="12">
        <v>17</v>
      </c>
      <c r="C9" s="58" t="s">
        <v>11</v>
      </c>
      <c r="D9" s="58"/>
      <c r="E9" s="15">
        <f>VLOOKUP(C9,RA!B12:D44,3,0)</f>
        <v>223391.7414</v>
      </c>
      <c r="F9" s="25">
        <f>VLOOKUP(C9,RA!B13:I48,8,0)</f>
        <v>67841.1492</v>
      </c>
      <c r="G9" s="16">
        <f t="shared" si="0"/>
        <v>155550.59220000001</v>
      </c>
      <c r="H9" s="27">
        <f>RA!J13</f>
        <v>30.368691687006098</v>
      </c>
      <c r="I9" s="20">
        <f>VLOOKUP(B9,RMS!B:D,3,FALSE)</f>
        <v>223391.95638290601</v>
      </c>
      <c r="J9" s="21">
        <f>VLOOKUP(B9,RMS!B:E,4,FALSE)</f>
        <v>155550.592149573</v>
      </c>
      <c r="K9" s="22">
        <f t="shared" si="1"/>
        <v>-0.21498290600720793</v>
      </c>
      <c r="L9" s="22">
        <f t="shared" si="2"/>
        <v>5.0427013775333762E-5</v>
      </c>
      <c r="M9" s="35"/>
    </row>
    <row r="10" spans="1:13" x14ac:dyDescent="0.15">
      <c r="A10" s="61"/>
      <c r="B10" s="12">
        <v>18</v>
      </c>
      <c r="C10" s="58" t="s">
        <v>12</v>
      </c>
      <c r="D10" s="58"/>
      <c r="E10" s="15">
        <f>VLOOKUP(C10,RA!B14:D45,3,0)</f>
        <v>129755.072</v>
      </c>
      <c r="F10" s="25">
        <f>VLOOKUP(C10,RA!B14:I49,8,0)</f>
        <v>26434.809099999999</v>
      </c>
      <c r="G10" s="16">
        <f t="shared" si="0"/>
        <v>103320.2629</v>
      </c>
      <c r="H10" s="27">
        <f>RA!J14</f>
        <v>20.372852245806602</v>
      </c>
      <c r="I10" s="20">
        <f>VLOOKUP(B10,RMS!B:D,3,FALSE)</f>
        <v>129755.08172649601</v>
      </c>
      <c r="J10" s="21">
        <f>VLOOKUP(B10,RMS!B:E,4,FALSE)</f>
        <v>103320.260541026</v>
      </c>
      <c r="K10" s="22">
        <f t="shared" si="1"/>
        <v>-9.7264960058964789E-3</v>
      </c>
      <c r="L10" s="22">
        <f t="shared" si="2"/>
        <v>2.3589740012539551E-3</v>
      </c>
      <c r="M10" s="35"/>
    </row>
    <row r="11" spans="1:13" x14ac:dyDescent="0.15">
      <c r="A11" s="61"/>
      <c r="B11" s="12">
        <v>19</v>
      </c>
      <c r="C11" s="58" t="s">
        <v>13</v>
      </c>
      <c r="D11" s="58"/>
      <c r="E11" s="15">
        <f>VLOOKUP(C11,RA!B14:D46,3,0)</f>
        <v>76887.634399999995</v>
      </c>
      <c r="F11" s="25">
        <f>VLOOKUP(C11,RA!B15:I50,8,0)</f>
        <v>10793.6167</v>
      </c>
      <c r="G11" s="16">
        <f t="shared" si="0"/>
        <v>66094.017699999997</v>
      </c>
      <c r="H11" s="27">
        <f>RA!J15</f>
        <v>14.038169836058801</v>
      </c>
      <c r="I11" s="20">
        <f>VLOOKUP(B11,RMS!B:D,3,FALSE)</f>
        <v>76887.674752136794</v>
      </c>
      <c r="J11" s="21">
        <f>VLOOKUP(B11,RMS!B:E,4,FALSE)</f>
        <v>66094.019675213698</v>
      </c>
      <c r="K11" s="22">
        <f t="shared" si="1"/>
        <v>-4.0352136798901483E-2</v>
      </c>
      <c r="L11" s="22">
        <f t="shared" si="2"/>
        <v>-1.9752137013711035E-3</v>
      </c>
      <c r="M11" s="35"/>
    </row>
    <row r="12" spans="1:13" x14ac:dyDescent="0.15">
      <c r="A12" s="61"/>
      <c r="B12" s="12">
        <v>21</v>
      </c>
      <c r="C12" s="58" t="s">
        <v>14</v>
      </c>
      <c r="D12" s="58"/>
      <c r="E12" s="15">
        <f>VLOOKUP(C12,RA!B16:D47,3,0)</f>
        <v>732347.57180000003</v>
      </c>
      <c r="F12" s="25">
        <f>VLOOKUP(C12,RA!B16:I51,8,0)</f>
        <v>39257.548600000002</v>
      </c>
      <c r="G12" s="16">
        <f t="shared" si="0"/>
        <v>693090.02320000005</v>
      </c>
      <c r="H12" s="27">
        <f>RA!J16</f>
        <v>5.3605077850549696</v>
      </c>
      <c r="I12" s="20">
        <f>VLOOKUP(B12,RMS!B:D,3,FALSE)</f>
        <v>732347.2781</v>
      </c>
      <c r="J12" s="21">
        <f>VLOOKUP(B12,RMS!B:E,4,FALSE)</f>
        <v>693090.02320000005</v>
      </c>
      <c r="K12" s="22">
        <f t="shared" si="1"/>
        <v>0.29370000003837049</v>
      </c>
      <c r="L12" s="22">
        <f t="shared" si="2"/>
        <v>0</v>
      </c>
      <c r="M12" s="35"/>
    </row>
    <row r="13" spans="1:13" x14ac:dyDescent="0.15">
      <c r="A13" s="61"/>
      <c r="B13" s="12">
        <v>22</v>
      </c>
      <c r="C13" s="58" t="s">
        <v>15</v>
      </c>
      <c r="D13" s="58"/>
      <c r="E13" s="15">
        <f>VLOOKUP(C13,RA!B16:D48,3,0)</f>
        <v>422279.82799999998</v>
      </c>
      <c r="F13" s="25">
        <f>VLOOKUP(C13,RA!B17:I52,8,0)</f>
        <v>6080.8734999999997</v>
      </c>
      <c r="G13" s="16">
        <f t="shared" si="0"/>
        <v>416198.95449999999</v>
      </c>
      <c r="H13" s="27">
        <f>RA!J17</f>
        <v>1.44001041413705</v>
      </c>
      <c r="I13" s="20">
        <f>VLOOKUP(B13,RMS!B:D,3,FALSE)</f>
        <v>422279.893664103</v>
      </c>
      <c r="J13" s="21">
        <f>VLOOKUP(B13,RMS!B:E,4,FALSE)</f>
        <v>416198.95479487203</v>
      </c>
      <c r="K13" s="22">
        <f t="shared" si="1"/>
        <v>-6.5664103021845222E-2</v>
      </c>
      <c r="L13" s="22">
        <f t="shared" si="2"/>
        <v>-2.9487203573808074E-4</v>
      </c>
      <c r="M13" s="35"/>
    </row>
    <row r="14" spans="1:13" x14ac:dyDescent="0.15">
      <c r="A14" s="61"/>
      <c r="B14" s="12">
        <v>23</v>
      </c>
      <c r="C14" s="58" t="s">
        <v>16</v>
      </c>
      <c r="D14" s="58"/>
      <c r="E14" s="15">
        <f>VLOOKUP(C14,RA!B18:D49,3,0)</f>
        <v>1143091.1054</v>
      </c>
      <c r="F14" s="25">
        <f>VLOOKUP(C14,RA!B18:I53,8,0)</f>
        <v>171059.9816</v>
      </c>
      <c r="G14" s="16">
        <f t="shared" si="0"/>
        <v>972031.12379999994</v>
      </c>
      <c r="H14" s="27">
        <f>RA!J18</f>
        <v>14.964684861242199</v>
      </c>
      <c r="I14" s="20">
        <f>VLOOKUP(B14,RMS!B:D,3,FALSE)</f>
        <v>1143091.3945478599</v>
      </c>
      <c r="J14" s="21">
        <f>VLOOKUP(B14,RMS!B:E,4,FALSE)</f>
        <v>972031.13184102601</v>
      </c>
      <c r="K14" s="22">
        <f t="shared" si="1"/>
        <v>-0.28914785990491509</v>
      </c>
      <c r="L14" s="22">
        <f t="shared" si="2"/>
        <v>-8.0410260707139969E-3</v>
      </c>
      <c r="M14" s="35"/>
    </row>
    <row r="15" spans="1:13" x14ac:dyDescent="0.15">
      <c r="A15" s="61"/>
      <c r="B15" s="12">
        <v>24</v>
      </c>
      <c r="C15" s="58" t="s">
        <v>17</v>
      </c>
      <c r="D15" s="58"/>
      <c r="E15" s="15">
        <f>VLOOKUP(C15,RA!B18:D50,3,0)</f>
        <v>465609.46980000002</v>
      </c>
      <c r="F15" s="25">
        <f>VLOOKUP(C15,RA!B19:I54,8,0)</f>
        <v>33832.720600000001</v>
      </c>
      <c r="G15" s="16">
        <f t="shared" si="0"/>
        <v>431776.74920000002</v>
      </c>
      <c r="H15" s="27">
        <f>RA!J19</f>
        <v>7.2663300028095801</v>
      </c>
      <c r="I15" s="20">
        <f>VLOOKUP(B15,RMS!B:D,3,FALSE)</f>
        <v>465609.44283589697</v>
      </c>
      <c r="J15" s="21">
        <f>VLOOKUP(B15,RMS!B:E,4,FALSE)</f>
        <v>431776.748619658</v>
      </c>
      <c r="K15" s="22">
        <f t="shared" si="1"/>
        <v>2.6964103046339005E-2</v>
      </c>
      <c r="L15" s="22">
        <f t="shared" si="2"/>
        <v>5.8034202083945274E-4</v>
      </c>
      <c r="M15" s="35"/>
    </row>
    <row r="16" spans="1:13" x14ac:dyDescent="0.15">
      <c r="A16" s="61"/>
      <c r="B16" s="12">
        <v>25</v>
      </c>
      <c r="C16" s="58" t="s">
        <v>18</v>
      </c>
      <c r="D16" s="58"/>
      <c r="E16" s="15">
        <f>VLOOKUP(C16,RA!B20:D51,3,0)</f>
        <v>977523.52899999998</v>
      </c>
      <c r="F16" s="25">
        <f>VLOOKUP(C16,RA!B20:I55,8,0)</f>
        <v>55910.864099999999</v>
      </c>
      <c r="G16" s="16">
        <f t="shared" si="0"/>
        <v>921612.66489999997</v>
      </c>
      <c r="H16" s="27">
        <f>RA!J20</f>
        <v>5.7196438184149301</v>
      </c>
      <c r="I16" s="20">
        <f>VLOOKUP(B16,RMS!B:D,3,FALSE)</f>
        <v>977523.50829999999</v>
      </c>
      <c r="J16" s="21">
        <f>VLOOKUP(B16,RMS!B:E,4,FALSE)</f>
        <v>921612.66489999997</v>
      </c>
      <c r="K16" s="22">
        <f t="shared" si="1"/>
        <v>2.0699999993667006E-2</v>
      </c>
      <c r="L16" s="22">
        <f t="shared" si="2"/>
        <v>0</v>
      </c>
      <c r="M16" s="35"/>
    </row>
    <row r="17" spans="1:13" x14ac:dyDescent="0.15">
      <c r="A17" s="61"/>
      <c r="B17" s="12">
        <v>26</v>
      </c>
      <c r="C17" s="58" t="s">
        <v>19</v>
      </c>
      <c r="D17" s="58"/>
      <c r="E17" s="15">
        <f>VLOOKUP(C17,RA!B20:D52,3,0)</f>
        <v>331052.26549999998</v>
      </c>
      <c r="F17" s="25">
        <f>VLOOKUP(C17,RA!B21:I56,8,0)</f>
        <v>28169.943200000002</v>
      </c>
      <c r="G17" s="16">
        <f t="shared" si="0"/>
        <v>302882.3223</v>
      </c>
      <c r="H17" s="27">
        <f>RA!J21</f>
        <v>8.5092132378112399</v>
      </c>
      <c r="I17" s="20">
        <f>VLOOKUP(B17,RMS!B:D,3,FALSE)</f>
        <v>331052.37550000002</v>
      </c>
      <c r="J17" s="21">
        <f>VLOOKUP(B17,RMS!B:E,4,FALSE)</f>
        <v>302882.3223</v>
      </c>
      <c r="K17" s="22">
        <f t="shared" si="1"/>
        <v>-0.11000000004423782</v>
      </c>
      <c r="L17" s="22">
        <f t="shared" si="2"/>
        <v>0</v>
      </c>
      <c r="M17" s="35"/>
    </row>
    <row r="18" spans="1:13" x14ac:dyDescent="0.15">
      <c r="A18" s="61"/>
      <c r="B18" s="12">
        <v>27</v>
      </c>
      <c r="C18" s="58" t="s">
        <v>20</v>
      </c>
      <c r="D18" s="58"/>
      <c r="E18" s="15">
        <f>VLOOKUP(C18,RA!B22:D53,3,0)</f>
        <v>924434.34539999999</v>
      </c>
      <c r="F18" s="25">
        <f>VLOOKUP(C18,RA!B22:I57,8,0)</f>
        <v>95348.280799999993</v>
      </c>
      <c r="G18" s="16">
        <f t="shared" si="0"/>
        <v>829086.06460000004</v>
      </c>
      <c r="H18" s="27">
        <f>RA!J22</f>
        <v>10.314229590717201</v>
      </c>
      <c r="I18" s="20">
        <f>VLOOKUP(B18,RMS!B:D,3,FALSE)</f>
        <v>924434.72816666705</v>
      </c>
      <c r="J18" s="21">
        <f>VLOOKUP(B18,RMS!B:E,4,FALSE)</f>
        <v>829086.0638</v>
      </c>
      <c r="K18" s="22">
        <f t="shared" si="1"/>
        <v>-0.38276666705496609</v>
      </c>
      <c r="L18" s="22">
        <f t="shared" si="2"/>
        <v>8.0000003799796104E-4</v>
      </c>
      <c r="M18" s="35"/>
    </row>
    <row r="19" spans="1:13" x14ac:dyDescent="0.15">
      <c r="A19" s="61"/>
      <c r="B19" s="12">
        <v>29</v>
      </c>
      <c r="C19" s="58" t="s">
        <v>21</v>
      </c>
      <c r="D19" s="58"/>
      <c r="E19" s="15">
        <f>VLOOKUP(C19,RA!B22:D54,3,0)</f>
        <v>2279670.6013000002</v>
      </c>
      <c r="F19" s="25">
        <f>VLOOKUP(C19,RA!B23:I58,8,0)</f>
        <v>250891.65179999999</v>
      </c>
      <c r="G19" s="16">
        <f t="shared" si="0"/>
        <v>2028778.9495000001</v>
      </c>
      <c r="H19" s="27">
        <f>RA!J23</f>
        <v>11.0056098305135</v>
      </c>
      <c r="I19" s="20">
        <f>VLOOKUP(B19,RMS!B:D,3,FALSE)</f>
        <v>2279671.79327094</v>
      </c>
      <c r="J19" s="21">
        <f>VLOOKUP(B19,RMS!B:E,4,FALSE)</f>
        <v>2028778.9838376101</v>
      </c>
      <c r="K19" s="22">
        <f t="shared" si="1"/>
        <v>-1.1919709397479892</v>
      </c>
      <c r="L19" s="22">
        <f t="shared" si="2"/>
        <v>-3.4337610006332397E-2</v>
      </c>
      <c r="M19" s="35"/>
    </row>
    <row r="20" spans="1:13" x14ac:dyDescent="0.15">
      <c r="A20" s="61"/>
      <c r="B20" s="12">
        <v>31</v>
      </c>
      <c r="C20" s="58" t="s">
        <v>22</v>
      </c>
      <c r="D20" s="58"/>
      <c r="E20" s="15">
        <f>VLOOKUP(C20,RA!B24:D55,3,0)</f>
        <v>213955.99979999999</v>
      </c>
      <c r="F20" s="25">
        <f>VLOOKUP(C20,RA!B24:I59,8,0)</f>
        <v>39816.959999999999</v>
      </c>
      <c r="G20" s="16">
        <f t="shared" si="0"/>
        <v>174139.0398</v>
      </c>
      <c r="H20" s="27">
        <f>RA!J24</f>
        <v>18.609882423124301</v>
      </c>
      <c r="I20" s="20">
        <f>VLOOKUP(B20,RMS!B:D,3,FALSE)</f>
        <v>213955.98544064001</v>
      </c>
      <c r="J20" s="21">
        <f>VLOOKUP(B20,RMS!B:E,4,FALSE)</f>
        <v>174139.031299339</v>
      </c>
      <c r="K20" s="22">
        <f t="shared" si="1"/>
        <v>1.4359359978698194E-2</v>
      </c>
      <c r="L20" s="22">
        <f t="shared" si="2"/>
        <v>8.500661002472043E-3</v>
      </c>
      <c r="M20" s="35"/>
    </row>
    <row r="21" spans="1:13" x14ac:dyDescent="0.15">
      <c r="A21" s="61"/>
      <c r="B21" s="12">
        <v>32</v>
      </c>
      <c r="C21" s="58" t="s">
        <v>23</v>
      </c>
      <c r="D21" s="58"/>
      <c r="E21" s="15">
        <f>VLOOKUP(C21,RA!B24:D56,3,0)</f>
        <v>218333.94</v>
      </c>
      <c r="F21" s="25">
        <f>VLOOKUP(C21,RA!B25:I60,8,0)</f>
        <v>20333.876899999999</v>
      </c>
      <c r="G21" s="16">
        <f t="shared" si="0"/>
        <v>198000.0631</v>
      </c>
      <c r="H21" s="27">
        <f>RA!J25</f>
        <v>9.3132001831689593</v>
      </c>
      <c r="I21" s="20">
        <f>VLOOKUP(B21,RMS!B:D,3,FALSE)</f>
        <v>218333.943005234</v>
      </c>
      <c r="J21" s="21">
        <f>VLOOKUP(B21,RMS!B:E,4,FALSE)</f>
        <v>198000.058800211</v>
      </c>
      <c r="K21" s="22">
        <f t="shared" si="1"/>
        <v>-3.0052340007387102E-3</v>
      </c>
      <c r="L21" s="22">
        <f t="shared" si="2"/>
        <v>4.2997889977414161E-3</v>
      </c>
      <c r="M21" s="35"/>
    </row>
    <row r="22" spans="1:13" x14ac:dyDescent="0.15">
      <c r="A22" s="61"/>
      <c r="B22" s="12">
        <v>33</v>
      </c>
      <c r="C22" s="58" t="s">
        <v>24</v>
      </c>
      <c r="D22" s="58"/>
      <c r="E22" s="15">
        <f>VLOOKUP(C22,RA!B26:D57,3,0)</f>
        <v>435156.2378</v>
      </c>
      <c r="F22" s="25">
        <f>VLOOKUP(C22,RA!B26:I61,8,0)</f>
        <v>99300.617100000003</v>
      </c>
      <c r="G22" s="16">
        <f t="shared" si="0"/>
        <v>335855.62069999997</v>
      </c>
      <c r="H22" s="27">
        <f>RA!J26</f>
        <v>22.819532037970902</v>
      </c>
      <c r="I22" s="20">
        <f>VLOOKUP(B22,RMS!B:D,3,FALSE)</f>
        <v>435156.17917720298</v>
      </c>
      <c r="J22" s="21">
        <f>VLOOKUP(B22,RMS!B:E,4,FALSE)</f>
        <v>335855.60109022702</v>
      </c>
      <c r="K22" s="22">
        <f t="shared" si="1"/>
        <v>5.8622797019779682E-2</v>
      </c>
      <c r="L22" s="22">
        <f t="shared" si="2"/>
        <v>1.960977294947952E-2</v>
      </c>
      <c r="M22" s="35"/>
    </row>
    <row r="23" spans="1:13" x14ac:dyDescent="0.15">
      <c r="A23" s="61"/>
      <c r="B23" s="12">
        <v>34</v>
      </c>
      <c r="C23" s="58" t="s">
        <v>25</v>
      </c>
      <c r="D23" s="58"/>
      <c r="E23" s="15">
        <f>VLOOKUP(C23,RA!B26:D58,3,0)</f>
        <v>188067.42430000001</v>
      </c>
      <c r="F23" s="25">
        <f>VLOOKUP(C23,RA!B27:I62,8,0)</f>
        <v>115439.6565</v>
      </c>
      <c r="G23" s="16">
        <f t="shared" si="0"/>
        <v>72627.767800000016</v>
      </c>
      <c r="H23" s="27">
        <f>RA!J27</f>
        <v>61.382058551434099</v>
      </c>
      <c r="I23" s="20">
        <f>VLOOKUP(B23,RMS!B:D,3,FALSE)</f>
        <v>188067.346260608</v>
      </c>
      <c r="J23" s="21">
        <f>VLOOKUP(B23,RMS!B:E,4,FALSE)</f>
        <v>72627.768140972898</v>
      </c>
      <c r="K23" s="22">
        <f t="shared" si="1"/>
        <v>7.8039392014034092E-2</v>
      </c>
      <c r="L23" s="22">
        <f t="shared" si="2"/>
        <v>-3.4097288153134286E-4</v>
      </c>
      <c r="M23" s="35"/>
    </row>
    <row r="24" spans="1:13" x14ac:dyDescent="0.15">
      <c r="A24" s="61"/>
      <c r="B24" s="12">
        <v>35</v>
      </c>
      <c r="C24" s="58" t="s">
        <v>26</v>
      </c>
      <c r="D24" s="58"/>
      <c r="E24" s="15">
        <f>VLOOKUP(C24,RA!B28:D59,3,0)</f>
        <v>843112.48750000005</v>
      </c>
      <c r="F24" s="25">
        <f>VLOOKUP(C24,RA!B28:I63,8,0)</f>
        <v>33171.673600000002</v>
      </c>
      <c r="G24" s="16">
        <f t="shared" si="0"/>
        <v>809940.81390000007</v>
      </c>
      <c r="H24" s="27">
        <f>RA!J28</f>
        <v>3.9344303508492402</v>
      </c>
      <c r="I24" s="20">
        <f>VLOOKUP(B24,RMS!B:D,3,FALSE)</f>
        <v>843112.48616283201</v>
      </c>
      <c r="J24" s="21">
        <f>VLOOKUP(B24,RMS!B:E,4,FALSE)</f>
        <v>809940.81385044195</v>
      </c>
      <c r="K24" s="22">
        <f t="shared" si="1"/>
        <v>1.3371680397540331E-3</v>
      </c>
      <c r="L24" s="22">
        <f t="shared" si="2"/>
        <v>4.9558118917047977E-5</v>
      </c>
      <c r="M24" s="35"/>
    </row>
    <row r="25" spans="1:13" x14ac:dyDescent="0.15">
      <c r="A25" s="61"/>
      <c r="B25" s="12">
        <v>36</v>
      </c>
      <c r="C25" s="58" t="s">
        <v>27</v>
      </c>
      <c r="D25" s="58"/>
      <c r="E25" s="15">
        <f>VLOOKUP(C25,RA!B28:D60,3,0)</f>
        <v>689068.50589999999</v>
      </c>
      <c r="F25" s="25">
        <f>VLOOKUP(C25,RA!B29:I64,8,0)</f>
        <v>75115.059500000003</v>
      </c>
      <c r="G25" s="16">
        <f t="shared" si="0"/>
        <v>613953.44640000002</v>
      </c>
      <c r="H25" s="27">
        <f>RA!J29</f>
        <v>10.9009567055878</v>
      </c>
      <c r="I25" s="20">
        <f>VLOOKUP(B25,RMS!B:D,3,FALSE)</f>
        <v>689068.50392920396</v>
      </c>
      <c r="J25" s="21">
        <f>VLOOKUP(B25,RMS!B:E,4,FALSE)</f>
        <v>613953.44549474202</v>
      </c>
      <c r="K25" s="22">
        <f t="shared" si="1"/>
        <v>1.9707960309460759E-3</v>
      </c>
      <c r="L25" s="22">
        <f t="shared" si="2"/>
        <v>9.052579989656806E-4</v>
      </c>
      <c r="M25" s="35"/>
    </row>
    <row r="26" spans="1:13" x14ac:dyDescent="0.15">
      <c r="A26" s="61"/>
      <c r="B26" s="12">
        <v>37</v>
      </c>
      <c r="C26" s="58" t="s">
        <v>28</v>
      </c>
      <c r="D26" s="58"/>
      <c r="E26" s="15">
        <f>VLOOKUP(C26,RA!B30:D61,3,0)</f>
        <v>857103.56480000005</v>
      </c>
      <c r="F26" s="25">
        <f>VLOOKUP(C26,RA!B30:I65,8,0)</f>
        <v>98321.865600000005</v>
      </c>
      <c r="G26" s="16">
        <f t="shared" si="0"/>
        <v>758781.69920000003</v>
      </c>
      <c r="H26" s="27">
        <f>RA!J30</f>
        <v>11.4714101816789</v>
      </c>
      <c r="I26" s="20">
        <f>VLOOKUP(B26,RMS!B:D,3,FALSE)</f>
        <v>857103.546248673</v>
      </c>
      <c r="J26" s="21">
        <f>VLOOKUP(B26,RMS!B:E,4,FALSE)</f>
        <v>758781.73488871101</v>
      </c>
      <c r="K26" s="22">
        <f t="shared" si="1"/>
        <v>1.8551327055320144E-2</v>
      </c>
      <c r="L26" s="22">
        <f t="shared" si="2"/>
        <v>-3.5688710981048644E-2</v>
      </c>
      <c r="M26" s="35"/>
    </row>
    <row r="27" spans="1:13" x14ac:dyDescent="0.15">
      <c r="A27" s="61"/>
      <c r="B27" s="12">
        <v>38</v>
      </c>
      <c r="C27" s="58" t="s">
        <v>29</v>
      </c>
      <c r="D27" s="58"/>
      <c r="E27" s="15">
        <f>VLOOKUP(C27,RA!B30:D62,3,0)</f>
        <v>735317.33869999996</v>
      </c>
      <c r="F27" s="25">
        <f>VLOOKUP(C27,RA!B31:I66,8,0)</f>
        <v>23909.915199999999</v>
      </c>
      <c r="G27" s="16">
        <f t="shared" si="0"/>
        <v>711407.42349999992</v>
      </c>
      <c r="H27" s="27">
        <f>RA!J31</f>
        <v>3.25164577817129</v>
      </c>
      <c r="I27" s="20">
        <f>VLOOKUP(B27,RMS!B:D,3,FALSE)</f>
        <v>735317.24100000004</v>
      </c>
      <c r="J27" s="21">
        <f>VLOOKUP(B27,RMS!B:E,4,FALSE)</f>
        <v>711407.42500000005</v>
      </c>
      <c r="K27" s="22">
        <f t="shared" si="1"/>
        <v>9.7699999925680459E-2</v>
      </c>
      <c r="L27" s="22">
        <f t="shared" si="2"/>
        <v>-1.5000001294538379E-3</v>
      </c>
      <c r="M27" s="35"/>
    </row>
    <row r="28" spans="1:13" x14ac:dyDescent="0.15">
      <c r="A28" s="61"/>
      <c r="B28" s="12">
        <v>39</v>
      </c>
      <c r="C28" s="58" t="s">
        <v>30</v>
      </c>
      <c r="D28" s="58"/>
      <c r="E28" s="15">
        <f>VLOOKUP(C28,RA!B32:D63,3,0)</f>
        <v>103333.1566</v>
      </c>
      <c r="F28" s="25">
        <f>VLOOKUP(C28,RA!B32:I67,8,0)</f>
        <v>25377.631799999999</v>
      </c>
      <c r="G28" s="16">
        <f t="shared" si="0"/>
        <v>77955.524799999999</v>
      </c>
      <c r="H28" s="27">
        <f>RA!J32</f>
        <v>24.559040520010601</v>
      </c>
      <c r="I28" s="20">
        <f>VLOOKUP(B28,RMS!B:D,3,FALSE)</f>
        <v>103333.005994826</v>
      </c>
      <c r="J28" s="21">
        <f>VLOOKUP(B28,RMS!B:E,4,FALSE)</f>
        <v>77955.507767567702</v>
      </c>
      <c r="K28" s="22">
        <f t="shared" si="1"/>
        <v>0.1506051739997929</v>
      </c>
      <c r="L28" s="22">
        <f t="shared" si="2"/>
        <v>1.7032432297128253E-2</v>
      </c>
      <c r="M28" s="35"/>
    </row>
    <row r="29" spans="1:13" x14ac:dyDescent="0.15">
      <c r="A29" s="61"/>
      <c r="B29" s="12">
        <v>40</v>
      </c>
      <c r="C29" s="58" t="s">
        <v>31</v>
      </c>
      <c r="D29" s="5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61"/>
      <c r="B30" s="12">
        <v>41</v>
      </c>
      <c r="C30" s="58" t="s">
        <v>36</v>
      </c>
      <c r="D30" s="5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61"/>
      <c r="B31" s="12">
        <v>42</v>
      </c>
      <c r="C31" s="58" t="s">
        <v>32</v>
      </c>
      <c r="D31" s="58"/>
      <c r="E31" s="15">
        <f>VLOOKUP(C31,RA!B34:D66,3,0)</f>
        <v>131092.587</v>
      </c>
      <c r="F31" s="25">
        <f>VLOOKUP(C31,RA!B35:I70,8,0)</f>
        <v>12074.6975</v>
      </c>
      <c r="G31" s="16">
        <f t="shared" si="0"/>
        <v>119017.8895</v>
      </c>
      <c r="H31" s="27">
        <f>RA!J35</f>
        <v>9.2108163980317208</v>
      </c>
      <c r="I31" s="20">
        <f>VLOOKUP(B31,RMS!B:D,3,FALSE)</f>
        <v>131092.5864</v>
      </c>
      <c r="J31" s="21">
        <f>VLOOKUP(B31,RMS!B:E,4,FALSE)</f>
        <v>119017.8855</v>
      </c>
      <c r="K31" s="22">
        <f t="shared" si="1"/>
        <v>5.9999999939464033E-4</v>
      </c>
      <c r="L31" s="22">
        <f t="shared" si="2"/>
        <v>4.0000000008149073E-3</v>
      </c>
      <c r="M31" s="35"/>
    </row>
    <row r="32" spans="1:13" x14ac:dyDescent="0.15">
      <c r="A32" s="61"/>
      <c r="B32" s="12">
        <v>71</v>
      </c>
      <c r="C32" s="58" t="s">
        <v>37</v>
      </c>
      <c r="D32" s="5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61"/>
      <c r="B33" s="12">
        <v>72</v>
      </c>
      <c r="C33" s="58" t="s">
        <v>38</v>
      </c>
      <c r="D33" s="5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61"/>
      <c r="B34" s="12">
        <v>73</v>
      </c>
      <c r="C34" s="58" t="s">
        <v>39</v>
      </c>
      <c r="D34" s="5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61"/>
      <c r="B35" s="12">
        <v>75</v>
      </c>
      <c r="C35" s="58" t="s">
        <v>33</v>
      </c>
      <c r="D35" s="58"/>
      <c r="E35" s="15">
        <f>VLOOKUP(C35,RA!B8:D70,3,0)</f>
        <v>155839.3162</v>
      </c>
      <c r="F35" s="25">
        <f>VLOOKUP(C35,RA!B8:I74,8,0)</f>
        <v>10495.225899999999</v>
      </c>
      <c r="G35" s="16">
        <f t="shared" si="0"/>
        <v>145344.09030000001</v>
      </c>
      <c r="H35" s="27">
        <f>RA!J39</f>
        <v>6.7346457594376901</v>
      </c>
      <c r="I35" s="20">
        <f>VLOOKUP(B35,RMS!B:D,3,FALSE)</f>
        <v>155839.316338462</v>
      </c>
      <c r="J35" s="21">
        <f>VLOOKUP(B35,RMS!B:E,4,FALSE)</f>
        <v>145344.09075555601</v>
      </c>
      <c r="K35" s="22">
        <f t="shared" si="1"/>
        <v>-1.3846199726685882E-4</v>
      </c>
      <c r="L35" s="22">
        <f t="shared" si="2"/>
        <v>-4.5555600081570446E-4</v>
      </c>
      <c r="M35" s="35"/>
    </row>
    <row r="36" spans="1:13" x14ac:dyDescent="0.15">
      <c r="A36" s="61"/>
      <c r="B36" s="12">
        <v>76</v>
      </c>
      <c r="C36" s="58" t="s">
        <v>34</v>
      </c>
      <c r="D36" s="58"/>
      <c r="E36" s="15">
        <f>VLOOKUP(C36,RA!B8:D71,3,0)</f>
        <v>302617.39970000001</v>
      </c>
      <c r="F36" s="25">
        <f>VLOOKUP(C36,RA!B8:I75,8,0)</f>
        <v>19480.353800000001</v>
      </c>
      <c r="G36" s="16">
        <f t="shared" si="0"/>
        <v>283137.04590000003</v>
      </c>
      <c r="H36" s="27">
        <f>RA!J40</f>
        <v>6.4372880803654597</v>
      </c>
      <c r="I36" s="20">
        <f>VLOOKUP(B36,RMS!B:D,3,FALSE)</f>
        <v>302617.39138461498</v>
      </c>
      <c r="J36" s="21">
        <f>VLOOKUP(B36,RMS!B:E,4,FALSE)</f>
        <v>283137.04715812003</v>
      </c>
      <c r="K36" s="22">
        <f t="shared" si="1"/>
        <v>8.3153850282542408E-3</v>
      </c>
      <c r="L36" s="22">
        <f t="shared" si="2"/>
        <v>-1.2581199989654124E-3</v>
      </c>
      <c r="M36" s="35"/>
    </row>
    <row r="37" spans="1:13" x14ac:dyDescent="0.15">
      <c r="A37" s="61"/>
      <c r="B37" s="12">
        <v>77</v>
      </c>
      <c r="C37" s="58" t="s">
        <v>40</v>
      </c>
      <c r="D37" s="5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61"/>
      <c r="B38" s="12">
        <v>78</v>
      </c>
      <c r="C38" s="58" t="s">
        <v>41</v>
      </c>
      <c r="D38" s="5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61"/>
      <c r="B39" s="12">
        <v>9101</v>
      </c>
      <c r="C39" s="58" t="s">
        <v>72</v>
      </c>
      <c r="D39" s="5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61"/>
      <c r="B40" s="12">
        <v>99</v>
      </c>
      <c r="C40" s="58" t="s">
        <v>35</v>
      </c>
      <c r="D40" s="58"/>
      <c r="E40" s="15">
        <f>VLOOKUP(C40,RA!B8:D74,3,0)</f>
        <v>11024.5761</v>
      </c>
      <c r="F40" s="25">
        <f>VLOOKUP(C40,RA!B8:I78,8,0)</f>
        <v>1210.8214</v>
      </c>
      <c r="G40" s="16">
        <f t="shared" si="0"/>
        <v>9813.7546999999995</v>
      </c>
      <c r="H40" s="27">
        <f>RA!J43</f>
        <v>0</v>
      </c>
      <c r="I40" s="20">
        <f>VLOOKUP(B40,RMS!B:D,3,FALSE)</f>
        <v>11024.5759019741</v>
      </c>
      <c r="J40" s="21">
        <f>VLOOKUP(B40,RMS!B:E,4,FALSE)</f>
        <v>9813.7546327811797</v>
      </c>
      <c r="K40" s="22">
        <f t="shared" si="1"/>
        <v>1.9802590031758882E-4</v>
      </c>
      <c r="L40" s="22">
        <f t="shared" si="2"/>
        <v>6.7218819822301157E-5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activeCell="A8" sqref="A1:XFD1048576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37" t="s">
        <v>47</v>
      </c>
      <c r="W1" s="66"/>
    </row>
    <row r="2" spans="1:23" ht="12.75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37"/>
      <c r="W2" s="66"/>
    </row>
    <row r="3" spans="1:23" ht="23.25" thickBot="1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38" t="s">
        <v>48</v>
      </c>
      <c r="W3" s="66"/>
    </row>
    <row r="4" spans="1:23" ht="12.75" thickTop="1" thickBot="1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W4" s="66"/>
    </row>
    <row r="5" spans="1:23" ht="12.75" thickTop="1" thickBot="1" x14ac:dyDescent="0.25">
      <c r="A5" s="39"/>
      <c r="B5" s="40"/>
      <c r="C5" s="41"/>
      <c r="D5" s="42" t="s">
        <v>0</v>
      </c>
      <c r="E5" s="42" t="s">
        <v>60</v>
      </c>
      <c r="F5" s="42" t="s">
        <v>61</v>
      </c>
      <c r="G5" s="42" t="s">
        <v>49</v>
      </c>
      <c r="H5" s="42" t="s">
        <v>50</v>
      </c>
      <c r="I5" s="42" t="s">
        <v>1</v>
      </c>
      <c r="J5" s="42" t="s">
        <v>2</v>
      </c>
      <c r="K5" s="42" t="s">
        <v>51</v>
      </c>
      <c r="L5" s="42" t="s">
        <v>52</v>
      </c>
      <c r="M5" s="42" t="s">
        <v>53</v>
      </c>
      <c r="N5" s="42" t="s">
        <v>54</v>
      </c>
      <c r="O5" s="42" t="s">
        <v>55</v>
      </c>
      <c r="P5" s="42" t="s">
        <v>62</v>
      </c>
      <c r="Q5" s="42" t="s">
        <v>63</v>
      </c>
      <c r="R5" s="42" t="s">
        <v>56</v>
      </c>
      <c r="S5" s="42" t="s">
        <v>57</v>
      </c>
      <c r="T5" s="42" t="s">
        <v>58</v>
      </c>
      <c r="U5" s="43" t="s">
        <v>59</v>
      </c>
    </row>
    <row r="6" spans="1:23" ht="12" thickBot="1" x14ac:dyDescent="0.2">
      <c r="A6" s="44" t="s">
        <v>3</v>
      </c>
      <c r="B6" s="67" t="s">
        <v>4</v>
      </c>
      <c r="C6" s="68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</row>
    <row r="7" spans="1:23" ht="12" thickBot="1" x14ac:dyDescent="0.2">
      <c r="A7" s="69" t="s">
        <v>5</v>
      </c>
      <c r="B7" s="70"/>
      <c r="C7" s="71"/>
      <c r="D7" s="46">
        <v>13558657.7809</v>
      </c>
      <c r="E7" s="46">
        <v>16190333</v>
      </c>
      <c r="F7" s="47">
        <v>83.7453916537726</v>
      </c>
      <c r="G7" s="46">
        <v>13314570.6217</v>
      </c>
      <c r="H7" s="47">
        <v>1.8332334262600301</v>
      </c>
      <c r="I7" s="46">
        <v>1591282.6336000001</v>
      </c>
      <c r="J7" s="47">
        <v>11.7362843676284</v>
      </c>
      <c r="K7" s="46">
        <v>1130690.6422999999</v>
      </c>
      <c r="L7" s="47">
        <v>8.4921299711851592</v>
      </c>
      <c r="M7" s="47">
        <v>0.40735456195435099</v>
      </c>
      <c r="N7" s="46">
        <v>437375507.60049999</v>
      </c>
      <c r="O7" s="46">
        <v>5207699691.2236004</v>
      </c>
      <c r="P7" s="46">
        <v>826520</v>
      </c>
      <c r="Q7" s="46">
        <v>1182698</v>
      </c>
      <c r="R7" s="47">
        <v>-30.115718467436299</v>
      </c>
      <c r="S7" s="46">
        <v>16.404512632362199</v>
      </c>
      <c r="T7" s="46">
        <v>17.636140451239498</v>
      </c>
      <c r="U7" s="48">
        <v>-7.5078598583145304</v>
      </c>
    </row>
    <row r="8" spans="1:23" ht="12" thickBot="1" x14ac:dyDescent="0.2">
      <c r="A8" s="72">
        <v>41904</v>
      </c>
      <c r="B8" s="62" t="s">
        <v>6</v>
      </c>
      <c r="C8" s="63"/>
      <c r="D8" s="49">
        <v>539764.84120000002</v>
      </c>
      <c r="E8" s="49">
        <v>639455</v>
      </c>
      <c r="F8" s="50">
        <v>84.410136944742007</v>
      </c>
      <c r="G8" s="49">
        <v>529409.6862</v>
      </c>
      <c r="H8" s="50">
        <v>1.9559814015356101</v>
      </c>
      <c r="I8" s="49">
        <v>145339.99530000001</v>
      </c>
      <c r="J8" s="50">
        <v>26.926539894091899</v>
      </c>
      <c r="K8" s="49">
        <v>124149.0102</v>
      </c>
      <c r="L8" s="50">
        <v>23.450460661405302</v>
      </c>
      <c r="M8" s="50">
        <v>0.17068992387343301</v>
      </c>
      <c r="N8" s="49">
        <v>18012745.6688</v>
      </c>
      <c r="O8" s="49">
        <v>199117217.5264</v>
      </c>
      <c r="P8" s="49">
        <v>22432</v>
      </c>
      <c r="Q8" s="49">
        <v>32659</v>
      </c>
      <c r="R8" s="50">
        <v>-31.314492176735399</v>
      </c>
      <c r="S8" s="49">
        <v>24.062270024964299</v>
      </c>
      <c r="T8" s="49">
        <v>24.172710318748301</v>
      </c>
      <c r="U8" s="51">
        <v>-0.45897703612068802</v>
      </c>
    </row>
    <row r="9" spans="1:23" ht="12" thickBot="1" x14ac:dyDescent="0.2">
      <c r="A9" s="73"/>
      <c r="B9" s="62" t="s">
        <v>7</v>
      </c>
      <c r="C9" s="63"/>
      <c r="D9" s="49">
        <v>72462.895600000003</v>
      </c>
      <c r="E9" s="49">
        <v>79030</v>
      </c>
      <c r="F9" s="50">
        <v>91.690365177780606</v>
      </c>
      <c r="G9" s="49">
        <v>74896.231899999999</v>
      </c>
      <c r="H9" s="50">
        <v>-3.2489435559975202</v>
      </c>
      <c r="I9" s="49">
        <v>15999.7791</v>
      </c>
      <c r="J9" s="50">
        <v>22.0799610166282</v>
      </c>
      <c r="K9" s="49">
        <v>16468.669399999999</v>
      </c>
      <c r="L9" s="50">
        <v>21.988648804106301</v>
      </c>
      <c r="M9" s="50">
        <v>-2.8471656611189E-2</v>
      </c>
      <c r="N9" s="49">
        <v>2874975.4339999999</v>
      </c>
      <c r="O9" s="49">
        <v>34942615.647200003</v>
      </c>
      <c r="P9" s="49">
        <v>4428</v>
      </c>
      <c r="Q9" s="49">
        <v>8495</v>
      </c>
      <c r="R9" s="50">
        <v>-47.8752207180695</v>
      </c>
      <c r="S9" s="49">
        <v>16.364700903342399</v>
      </c>
      <c r="T9" s="49">
        <v>17.746819894055299</v>
      </c>
      <c r="U9" s="51">
        <v>-8.4457332821199103</v>
      </c>
    </row>
    <row r="10" spans="1:23" ht="12" thickBot="1" x14ac:dyDescent="0.2">
      <c r="A10" s="73"/>
      <c r="B10" s="62" t="s">
        <v>8</v>
      </c>
      <c r="C10" s="63"/>
      <c r="D10" s="49">
        <v>89217.700800000006</v>
      </c>
      <c r="E10" s="49">
        <v>95066</v>
      </c>
      <c r="F10" s="50">
        <v>93.848169482254406</v>
      </c>
      <c r="G10" s="49">
        <v>92631.578599999993</v>
      </c>
      <c r="H10" s="50">
        <v>-3.68543627518401</v>
      </c>
      <c r="I10" s="49">
        <v>24193.4859</v>
      </c>
      <c r="J10" s="50">
        <v>27.1173608858569</v>
      </c>
      <c r="K10" s="49">
        <v>19377.701400000002</v>
      </c>
      <c r="L10" s="50">
        <v>20.919109544355798</v>
      </c>
      <c r="M10" s="50">
        <v>0.24852196865826401</v>
      </c>
      <c r="N10" s="49">
        <v>3090432.7752</v>
      </c>
      <c r="O10" s="49">
        <v>49589876.752400003</v>
      </c>
      <c r="P10" s="49">
        <v>75132</v>
      </c>
      <c r="Q10" s="49">
        <v>111249</v>
      </c>
      <c r="R10" s="50">
        <v>-32.465010921446499</v>
      </c>
      <c r="S10" s="49">
        <v>1.18747938029069</v>
      </c>
      <c r="T10" s="49">
        <v>1.52275143147354</v>
      </c>
      <c r="U10" s="51">
        <v>-28.233926142008499</v>
      </c>
    </row>
    <row r="11" spans="1:23" ht="12" thickBot="1" x14ac:dyDescent="0.2">
      <c r="A11" s="73"/>
      <c r="B11" s="62" t="s">
        <v>9</v>
      </c>
      <c r="C11" s="63"/>
      <c r="D11" s="49">
        <v>42596.200299999997</v>
      </c>
      <c r="E11" s="49">
        <v>44685</v>
      </c>
      <c r="F11" s="50">
        <v>95.325501398679606</v>
      </c>
      <c r="G11" s="49">
        <v>39977.942199999998</v>
      </c>
      <c r="H11" s="50">
        <v>6.5492568049187598</v>
      </c>
      <c r="I11" s="49">
        <v>10566.123600000001</v>
      </c>
      <c r="J11" s="50">
        <v>24.805319548654701</v>
      </c>
      <c r="K11" s="49">
        <v>10417.3598</v>
      </c>
      <c r="L11" s="50">
        <v>26.057768926385599</v>
      </c>
      <c r="M11" s="50">
        <v>1.4280374572451999E-2</v>
      </c>
      <c r="N11" s="49">
        <v>1340906.1936999999</v>
      </c>
      <c r="O11" s="49">
        <v>20113689.9573</v>
      </c>
      <c r="P11" s="49">
        <v>2121</v>
      </c>
      <c r="Q11" s="49">
        <v>3081</v>
      </c>
      <c r="R11" s="50">
        <v>-31.1587147030185</v>
      </c>
      <c r="S11" s="49">
        <v>20.0830741631306</v>
      </c>
      <c r="T11" s="49">
        <v>20.122229698150001</v>
      </c>
      <c r="U11" s="51">
        <v>-0.194967835607746</v>
      </c>
    </row>
    <row r="12" spans="1:23" ht="12" thickBot="1" x14ac:dyDescent="0.2">
      <c r="A12" s="73"/>
      <c r="B12" s="62" t="s">
        <v>10</v>
      </c>
      <c r="C12" s="63"/>
      <c r="D12" s="49">
        <v>224550.44459999999</v>
      </c>
      <c r="E12" s="49">
        <v>167479</v>
      </c>
      <c r="F12" s="50">
        <v>134.07677655109001</v>
      </c>
      <c r="G12" s="49">
        <v>135622.09450000001</v>
      </c>
      <c r="H12" s="50">
        <v>65.5706951200345</v>
      </c>
      <c r="I12" s="49">
        <v>35513.455699999999</v>
      </c>
      <c r="J12" s="50">
        <v>15.8153575528481</v>
      </c>
      <c r="K12" s="49">
        <v>13687.945299999999</v>
      </c>
      <c r="L12" s="50">
        <v>10.0927104469692</v>
      </c>
      <c r="M12" s="50">
        <v>1.59450596284893</v>
      </c>
      <c r="N12" s="49">
        <v>5845608.8640999999</v>
      </c>
      <c r="O12" s="49">
        <v>62300425.934100002</v>
      </c>
      <c r="P12" s="49">
        <v>3152</v>
      </c>
      <c r="Q12" s="49">
        <v>3341</v>
      </c>
      <c r="R12" s="50">
        <v>-5.6569889254714196</v>
      </c>
      <c r="S12" s="49">
        <v>71.240623286802105</v>
      </c>
      <c r="T12" s="49">
        <v>111.899322298713</v>
      </c>
      <c r="U12" s="51">
        <v>-57.0723516107183</v>
      </c>
    </row>
    <row r="13" spans="1:23" ht="12" thickBot="1" x14ac:dyDescent="0.2">
      <c r="A13" s="73"/>
      <c r="B13" s="62" t="s">
        <v>11</v>
      </c>
      <c r="C13" s="63"/>
      <c r="D13" s="49">
        <v>223391.7414</v>
      </c>
      <c r="E13" s="49">
        <v>232370</v>
      </c>
      <c r="F13" s="50">
        <v>96.136223006412195</v>
      </c>
      <c r="G13" s="49">
        <v>224276.16450000001</v>
      </c>
      <c r="H13" s="50">
        <v>-0.39434556140718302</v>
      </c>
      <c r="I13" s="49">
        <v>67841.1492</v>
      </c>
      <c r="J13" s="50">
        <v>30.368691687006098</v>
      </c>
      <c r="K13" s="49">
        <v>57864.121299999999</v>
      </c>
      <c r="L13" s="50">
        <v>25.800388297615999</v>
      </c>
      <c r="M13" s="50">
        <v>0.172421660881594</v>
      </c>
      <c r="N13" s="49">
        <v>7113113.7495999997</v>
      </c>
      <c r="O13" s="49">
        <v>97252255.999200001</v>
      </c>
      <c r="P13" s="49">
        <v>8793</v>
      </c>
      <c r="Q13" s="49">
        <v>20480</v>
      </c>
      <c r="R13" s="50">
        <v>-57.0654296875</v>
      </c>
      <c r="S13" s="49">
        <v>25.405634186284502</v>
      </c>
      <c r="T13" s="49">
        <v>24.136910727539099</v>
      </c>
      <c r="U13" s="51">
        <v>4.9938665157605602</v>
      </c>
    </row>
    <row r="14" spans="1:23" ht="12" thickBot="1" x14ac:dyDescent="0.2">
      <c r="A14" s="73"/>
      <c r="B14" s="62" t="s">
        <v>12</v>
      </c>
      <c r="C14" s="63"/>
      <c r="D14" s="49">
        <v>129755.072</v>
      </c>
      <c r="E14" s="49">
        <v>155106</v>
      </c>
      <c r="F14" s="50">
        <v>83.655739945585594</v>
      </c>
      <c r="G14" s="49">
        <v>115832.65</v>
      </c>
      <c r="H14" s="50">
        <v>12.019428028280499</v>
      </c>
      <c r="I14" s="49">
        <v>26434.809099999999</v>
      </c>
      <c r="J14" s="50">
        <v>20.372852245806602</v>
      </c>
      <c r="K14" s="49">
        <v>20326.495500000001</v>
      </c>
      <c r="L14" s="50">
        <v>17.548157190567601</v>
      </c>
      <c r="M14" s="50">
        <v>0.30050992311980201</v>
      </c>
      <c r="N14" s="49">
        <v>3633613.9188000001</v>
      </c>
      <c r="O14" s="49">
        <v>46683217.491800003</v>
      </c>
      <c r="P14" s="49">
        <v>1985</v>
      </c>
      <c r="Q14" s="49">
        <v>3057</v>
      </c>
      <c r="R14" s="50">
        <v>-35.067059208374197</v>
      </c>
      <c r="S14" s="49">
        <v>65.367794458438297</v>
      </c>
      <c r="T14" s="49">
        <v>58.692887896630701</v>
      </c>
      <c r="U14" s="51">
        <v>10.211307597431</v>
      </c>
    </row>
    <row r="15" spans="1:23" ht="12" thickBot="1" x14ac:dyDescent="0.2">
      <c r="A15" s="73"/>
      <c r="B15" s="62" t="s">
        <v>13</v>
      </c>
      <c r="C15" s="63"/>
      <c r="D15" s="49">
        <v>76887.634399999995</v>
      </c>
      <c r="E15" s="49">
        <v>76213</v>
      </c>
      <c r="F15" s="50">
        <v>100.885195963943</v>
      </c>
      <c r="G15" s="49">
        <v>50484.148999999998</v>
      </c>
      <c r="H15" s="50">
        <v>52.300545662362303</v>
      </c>
      <c r="I15" s="49">
        <v>10793.6167</v>
      </c>
      <c r="J15" s="50">
        <v>14.038169836058801</v>
      </c>
      <c r="K15" s="49">
        <v>9833.5563999999995</v>
      </c>
      <c r="L15" s="50">
        <v>19.4785028465073</v>
      </c>
      <c r="M15" s="50">
        <v>9.7631036112224998E-2</v>
      </c>
      <c r="N15" s="49">
        <v>3422206.5010000002</v>
      </c>
      <c r="O15" s="49">
        <v>37127785.3992</v>
      </c>
      <c r="P15" s="49">
        <v>2476</v>
      </c>
      <c r="Q15" s="49">
        <v>3716</v>
      </c>
      <c r="R15" s="50">
        <v>-33.369214208826698</v>
      </c>
      <c r="S15" s="49">
        <v>31.053164135702801</v>
      </c>
      <c r="T15" s="49">
        <v>30.3496776103337</v>
      </c>
      <c r="U15" s="51">
        <v>2.2654262293362901</v>
      </c>
    </row>
    <row r="16" spans="1:23" ht="12" thickBot="1" x14ac:dyDescent="0.2">
      <c r="A16" s="73"/>
      <c r="B16" s="62" t="s">
        <v>14</v>
      </c>
      <c r="C16" s="63"/>
      <c r="D16" s="49">
        <v>732347.57180000003</v>
      </c>
      <c r="E16" s="49">
        <v>755200</v>
      </c>
      <c r="F16" s="50">
        <v>96.973989909957595</v>
      </c>
      <c r="G16" s="49">
        <v>693468.26630000002</v>
      </c>
      <c r="H16" s="50">
        <v>5.6065010310335497</v>
      </c>
      <c r="I16" s="49">
        <v>39257.548600000002</v>
      </c>
      <c r="J16" s="50">
        <v>5.3605077850549696</v>
      </c>
      <c r="K16" s="49">
        <v>58402.733899999999</v>
      </c>
      <c r="L16" s="50">
        <v>8.4218322219137391</v>
      </c>
      <c r="M16" s="50">
        <v>-0.327813169376305</v>
      </c>
      <c r="N16" s="49">
        <v>26030223.125799999</v>
      </c>
      <c r="O16" s="49">
        <v>274010291.35680002</v>
      </c>
      <c r="P16" s="49">
        <v>37855</v>
      </c>
      <c r="Q16" s="49">
        <v>65229</v>
      </c>
      <c r="R16" s="50">
        <v>-41.965996719250597</v>
      </c>
      <c r="S16" s="49">
        <v>19.3461252621847</v>
      </c>
      <c r="T16" s="49">
        <v>17.830879260758302</v>
      </c>
      <c r="U16" s="51">
        <v>7.8322970666803897</v>
      </c>
    </row>
    <row r="17" spans="1:21" ht="12" thickBot="1" x14ac:dyDescent="0.2">
      <c r="A17" s="73"/>
      <c r="B17" s="62" t="s">
        <v>15</v>
      </c>
      <c r="C17" s="63"/>
      <c r="D17" s="49">
        <v>422279.82799999998</v>
      </c>
      <c r="E17" s="49">
        <v>1098809</v>
      </c>
      <c r="F17" s="50">
        <v>38.430685223728602</v>
      </c>
      <c r="G17" s="49">
        <v>981947.15619999997</v>
      </c>
      <c r="H17" s="50">
        <v>-56.995666687995197</v>
      </c>
      <c r="I17" s="49">
        <v>6080.8734999999997</v>
      </c>
      <c r="J17" s="50">
        <v>1.44001041413705</v>
      </c>
      <c r="K17" s="49">
        <v>-417353.66090000002</v>
      </c>
      <c r="L17" s="50">
        <v>-42.502659971550898</v>
      </c>
      <c r="M17" s="50">
        <v>-1.01457007346452</v>
      </c>
      <c r="N17" s="49">
        <v>38356290.923900001</v>
      </c>
      <c r="O17" s="49">
        <v>274494912.9788</v>
      </c>
      <c r="P17" s="49">
        <v>9319</v>
      </c>
      <c r="Q17" s="49">
        <v>12048</v>
      </c>
      <c r="R17" s="50">
        <v>-22.651062416998698</v>
      </c>
      <c r="S17" s="49">
        <v>45.313856422362903</v>
      </c>
      <c r="T17" s="49">
        <v>35.583142778884501</v>
      </c>
      <c r="U17" s="51">
        <v>21.474035563824199</v>
      </c>
    </row>
    <row r="18" spans="1:21" ht="12" thickBot="1" x14ac:dyDescent="0.2">
      <c r="A18" s="73"/>
      <c r="B18" s="62" t="s">
        <v>16</v>
      </c>
      <c r="C18" s="63"/>
      <c r="D18" s="49">
        <v>1143091.1054</v>
      </c>
      <c r="E18" s="49">
        <v>1233415</v>
      </c>
      <c r="F18" s="50">
        <v>92.676925884637399</v>
      </c>
      <c r="G18" s="49">
        <v>1131760.9923</v>
      </c>
      <c r="H18" s="50">
        <v>1.0011047541914799</v>
      </c>
      <c r="I18" s="49">
        <v>171059.9816</v>
      </c>
      <c r="J18" s="50">
        <v>14.964684861242199</v>
      </c>
      <c r="K18" s="49">
        <v>166431.64569999999</v>
      </c>
      <c r="L18" s="50">
        <v>14.705547092745499</v>
      </c>
      <c r="M18" s="50">
        <v>2.7809229912578001E-2</v>
      </c>
      <c r="N18" s="49">
        <v>35969957.982500002</v>
      </c>
      <c r="O18" s="49">
        <v>617154453.45869994</v>
      </c>
      <c r="P18" s="49">
        <v>62001</v>
      </c>
      <c r="Q18" s="49">
        <v>108768</v>
      </c>
      <c r="R18" s="50">
        <v>-42.997021182700799</v>
      </c>
      <c r="S18" s="49">
        <v>18.436655947484699</v>
      </c>
      <c r="T18" s="49">
        <v>19.178645889416</v>
      </c>
      <c r="U18" s="51">
        <v>-4.0245364671596997</v>
      </c>
    </row>
    <row r="19" spans="1:21" ht="12" thickBot="1" x14ac:dyDescent="0.2">
      <c r="A19" s="73"/>
      <c r="B19" s="62" t="s">
        <v>17</v>
      </c>
      <c r="C19" s="63"/>
      <c r="D19" s="49">
        <v>465609.46980000002</v>
      </c>
      <c r="E19" s="49">
        <v>548707</v>
      </c>
      <c r="F19" s="50">
        <v>84.855755403156905</v>
      </c>
      <c r="G19" s="49">
        <v>474480.55949999997</v>
      </c>
      <c r="H19" s="50">
        <v>-1.8696423957492201</v>
      </c>
      <c r="I19" s="49">
        <v>33832.720600000001</v>
      </c>
      <c r="J19" s="50">
        <v>7.2663300028095801</v>
      </c>
      <c r="K19" s="49">
        <v>46131.383199999997</v>
      </c>
      <c r="L19" s="50">
        <v>9.7225022767239402</v>
      </c>
      <c r="M19" s="50">
        <v>-0.26660077688717598</v>
      </c>
      <c r="N19" s="49">
        <v>14367740.1592</v>
      </c>
      <c r="O19" s="49">
        <v>196446467.70370001</v>
      </c>
      <c r="P19" s="49">
        <v>9856</v>
      </c>
      <c r="Q19" s="49">
        <v>15786</v>
      </c>
      <c r="R19" s="50">
        <v>-37.564930951476001</v>
      </c>
      <c r="S19" s="49">
        <v>47.241220556006503</v>
      </c>
      <c r="T19" s="49">
        <v>47.7649180349677</v>
      </c>
      <c r="U19" s="51">
        <v>-1.10856043260005</v>
      </c>
    </row>
    <row r="20" spans="1:21" ht="12" thickBot="1" x14ac:dyDescent="0.2">
      <c r="A20" s="73"/>
      <c r="B20" s="62" t="s">
        <v>18</v>
      </c>
      <c r="C20" s="63"/>
      <c r="D20" s="49">
        <v>977523.52899999998</v>
      </c>
      <c r="E20" s="49">
        <v>868809</v>
      </c>
      <c r="F20" s="50">
        <v>112.51305281137699</v>
      </c>
      <c r="G20" s="49">
        <v>824419.56460000004</v>
      </c>
      <c r="H20" s="50">
        <v>18.5711221535947</v>
      </c>
      <c r="I20" s="49">
        <v>55910.864099999999</v>
      </c>
      <c r="J20" s="50">
        <v>5.7196438184149301</v>
      </c>
      <c r="K20" s="49">
        <v>39322.895400000001</v>
      </c>
      <c r="L20" s="50">
        <v>4.76976737191809</v>
      </c>
      <c r="M20" s="50">
        <v>0.42183996196780599</v>
      </c>
      <c r="N20" s="49">
        <v>26574781.867400002</v>
      </c>
      <c r="O20" s="49">
        <v>297897450.50950003</v>
      </c>
      <c r="P20" s="49">
        <v>37475</v>
      </c>
      <c r="Q20" s="49">
        <v>50495</v>
      </c>
      <c r="R20" s="50">
        <v>-25.784731161501099</v>
      </c>
      <c r="S20" s="49">
        <v>26.084683895930599</v>
      </c>
      <c r="T20" s="49">
        <v>26.713490807010601</v>
      </c>
      <c r="U20" s="51">
        <v>-2.4106365006710999</v>
      </c>
    </row>
    <row r="21" spans="1:21" ht="12" thickBot="1" x14ac:dyDescent="0.2">
      <c r="A21" s="73"/>
      <c r="B21" s="62" t="s">
        <v>19</v>
      </c>
      <c r="C21" s="63"/>
      <c r="D21" s="49">
        <v>331052.26549999998</v>
      </c>
      <c r="E21" s="49">
        <v>325893</v>
      </c>
      <c r="F21" s="50">
        <v>101.583116390963</v>
      </c>
      <c r="G21" s="49">
        <v>289549.90519999998</v>
      </c>
      <c r="H21" s="50">
        <v>14.3334049000407</v>
      </c>
      <c r="I21" s="49">
        <v>28169.943200000002</v>
      </c>
      <c r="J21" s="50">
        <v>8.5092132378112399</v>
      </c>
      <c r="K21" s="49">
        <v>35834.905100000004</v>
      </c>
      <c r="L21" s="50">
        <v>12.376072123127701</v>
      </c>
      <c r="M21" s="50">
        <v>-0.213896531290102</v>
      </c>
      <c r="N21" s="49">
        <v>8656166.9835999999</v>
      </c>
      <c r="O21" s="49">
        <v>117280752.4535</v>
      </c>
      <c r="P21" s="49">
        <v>30630</v>
      </c>
      <c r="Q21" s="49">
        <v>44075</v>
      </c>
      <c r="R21" s="50">
        <v>-30.504821327283</v>
      </c>
      <c r="S21" s="49">
        <v>10.8081053052563</v>
      </c>
      <c r="T21" s="49">
        <v>10.7685682200794</v>
      </c>
      <c r="U21" s="51">
        <v>0.36580958512353501</v>
      </c>
    </row>
    <row r="22" spans="1:21" ht="12" thickBot="1" x14ac:dyDescent="0.2">
      <c r="A22" s="73"/>
      <c r="B22" s="62" t="s">
        <v>20</v>
      </c>
      <c r="C22" s="63"/>
      <c r="D22" s="49">
        <v>924434.34539999999</v>
      </c>
      <c r="E22" s="49">
        <v>950540</v>
      </c>
      <c r="F22" s="50">
        <v>97.253597470911302</v>
      </c>
      <c r="G22" s="49">
        <v>946290.97530000005</v>
      </c>
      <c r="H22" s="50">
        <v>-2.3097155600655301</v>
      </c>
      <c r="I22" s="49">
        <v>95348.280799999993</v>
      </c>
      <c r="J22" s="50">
        <v>10.314229590717201</v>
      </c>
      <c r="K22" s="49">
        <v>116739.8585</v>
      </c>
      <c r="L22" s="50">
        <v>12.3365710491945</v>
      </c>
      <c r="M22" s="50">
        <v>-0.18324142220885101</v>
      </c>
      <c r="N22" s="49">
        <v>26933140.160700001</v>
      </c>
      <c r="O22" s="49">
        <v>362406777.49800003</v>
      </c>
      <c r="P22" s="49">
        <v>58397</v>
      </c>
      <c r="Q22" s="49">
        <v>89412</v>
      </c>
      <c r="R22" s="50">
        <v>-34.687737663848303</v>
      </c>
      <c r="S22" s="49">
        <v>15.830168423035399</v>
      </c>
      <c r="T22" s="49">
        <v>15.9503888091084</v>
      </c>
      <c r="U22" s="51">
        <v>-0.75943845232895502</v>
      </c>
    </row>
    <row r="23" spans="1:21" ht="12" thickBot="1" x14ac:dyDescent="0.2">
      <c r="A23" s="73"/>
      <c r="B23" s="62" t="s">
        <v>21</v>
      </c>
      <c r="C23" s="63"/>
      <c r="D23" s="49">
        <v>2279670.6013000002</v>
      </c>
      <c r="E23" s="49">
        <v>2223334</v>
      </c>
      <c r="F23" s="50">
        <v>102.533879358657</v>
      </c>
      <c r="G23" s="49">
        <v>2203427.4171000002</v>
      </c>
      <c r="H23" s="50">
        <v>3.4602085645437701</v>
      </c>
      <c r="I23" s="49">
        <v>250891.65179999999</v>
      </c>
      <c r="J23" s="50">
        <v>11.0056098305135</v>
      </c>
      <c r="K23" s="49">
        <v>251137.5527</v>
      </c>
      <c r="L23" s="50">
        <v>11.3975868118465</v>
      </c>
      <c r="M23" s="50">
        <v>-9.7914826897200005E-4</v>
      </c>
      <c r="N23" s="49">
        <v>65950996.461400002</v>
      </c>
      <c r="O23" s="49">
        <v>766131160.71070004</v>
      </c>
      <c r="P23" s="49">
        <v>72539</v>
      </c>
      <c r="Q23" s="49">
        <v>105837</v>
      </c>
      <c r="R23" s="50">
        <v>-31.4615871576103</v>
      </c>
      <c r="S23" s="49">
        <v>31.4268269661837</v>
      </c>
      <c r="T23" s="49">
        <v>31.2254677551329</v>
      </c>
      <c r="U23" s="51">
        <v>0.64072396257974096</v>
      </c>
    </row>
    <row r="24" spans="1:21" ht="12" thickBot="1" x14ac:dyDescent="0.2">
      <c r="A24" s="73"/>
      <c r="B24" s="62" t="s">
        <v>22</v>
      </c>
      <c r="C24" s="63"/>
      <c r="D24" s="49">
        <v>213955.99979999999</v>
      </c>
      <c r="E24" s="49">
        <v>251731</v>
      </c>
      <c r="F24" s="50">
        <v>84.993902141571795</v>
      </c>
      <c r="G24" s="49">
        <v>212702.15820000001</v>
      </c>
      <c r="H24" s="50">
        <v>0.58948231207931501</v>
      </c>
      <c r="I24" s="49">
        <v>39816.959999999999</v>
      </c>
      <c r="J24" s="50">
        <v>18.609882423124301</v>
      </c>
      <c r="K24" s="49">
        <v>35803.785300000003</v>
      </c>
      <c r="L24" s="50">
        <v>16.832826522772901</v>
      </c>
      <c r="M24" s="50">
        <v>0.11208800037129001</v>
      </c>
      <c r="N24" s="49">
        <v>6747593.6079000002</v>
      </c>
      <c r="O24" s="49">
        <v>82498878.566599995</v>
      </c>
      <c r="P24" s="49">
        <v>23859</v>
      </c>
      <c r="Q24" s="49">
        <v>34227</v>
      </c>
      <c r="R24" s="50">
        <v>-30.291874835656099</v>
      </c>
      <c r="S24" s="49">
        <v>8.9675174902552506</v>
      </c>
      <c r="T24" s="49">
        <v>9.4507391270050007</v>
      </c>
      <c r="U24" s="51">
        <v>-5.3885775776278297</v>
      </c>
    </row>
    <row r="25" spans="1:21" ht="12" thickBot="1" x14ac:dyDescent="0.2">
      <c r="A25" s="73"/>
      <c r="B25" s="62" t="s">
        <v>23</v>
      </c>
      <c r="C25" s="63"/>
      <c r="D25" s="49">
        <v>218333.94</v>
      </c>
      <c r="E25" s="49">
        <v>236205</v>
      </c>
      <c r="F25" s="50">
        <v>92.434089032831693</v>
      </c>
      <c r="G25" s="49">
        <v>170604.07629999999</v>
      </c>
      <c r="H25" s="50">
        <v>27.976977300395198</v>
      </c>
      <c r="I25" s="49">
        <v>20333.876899999999</v>
      </c>
      <c r="J25" s="50">
        <v>9.3132001831689593</v>
      </c>
      <c r="K25" s="49">
        <v>15180.567300000001</v>
      </c>
      <c r="L25" s="50">
        <v>8.8981269552467293</v>
      </c>
      <c r="M25" s="50">
        <v>0.33946752437901301</v>
      </c>
      <c r="N25" s="49">
        <v>6963306.6282000002</v>
      </c>
      <c r="O25" s="49">
        <v>80166498.547800004</v>
      </c>
      <c r="P25" s="49">
        <v>16260</v>
      </c>
      <c r="Q25" s="49">
        <v>22752</v>
      </c>
      <c r="R25" s="50">
        <v>-28.533755274261601</v>
      </c>
      <c r="S25" s="49">
        <v>13.427671586715901</v>
      </c>
      <c r="T25" s="49">
        <v>14.997307858649799</v>
      </c>
      <c r="U25" s="51">
        <v>-11.689564060285599</v>
      </c>
    </row>
    <row r="26" spans="1:21" ht="12" thickBot="1" x14ac:dyDescent="0.2">
      <c r="A26" s="73"/>
      <c r="B26" s="62" t="s">
        <v>24</v>
      </c>
      <c r="C26" s="63"/>
      <c r="D26" s="49">
        <v>435156.2378</v>
      </c>
      <c r="E26" s="49">
        <v>405936</v>
      </c>
      <c r="F26" s="50">
        <v>107.198237603957</v>
      </c>
      <c r="G26" s="49">
        <v>387113.91440000001</v>
      </c>
      <c r="H26" s="50">
        <v>12.410384027260401</v>
      </c>
      <c r="I26" s="49">
        <v>99300.617100000003</v>
      </c>
      <c r="J26" s="50">
        <v>22.819532037970902</v>
      </c>
      <c r="K26" s="49">
        <v>91885.519199999995</v>
      </c>
      <c r="L26" s="50">
        <v>23.736041454985202</v>
      </c>
      <c r="M26" s="50">
        <v>8.0699308928756999E-2</v>
      </c>
      <c r="N26" s="49">
        <v>12085733.8674</v>
      </c>
      <c r="O26" s="49">
        <v>169676558.58880001</v>
      </c>
      <c r="P26" s="49">
        <v>33296</v>
      </c>
      <c r="Q26" s="49">
        <v>42548</v>
      </c>
      <c r="R26" s="50">
        <v>-21.744852872050402</v>
      </c>
      <c r="S26" s="49">
        <v>13.069324777751101</v>
      </c>
      <c r="T26" s="49">
        <v>13.1290862367209</v>
      </c>
      <c r="U26" s="51">
        <v>-0.457265084356414</v>
      </c>
    </row>
    <row r="27" spans="1:21" ht="12" thickBot="1" x14ac:dyDescent="0.2">
      <c r="A27" s="73"/>
      <c r="B27" s="62" t="s">
        <v>25</v>
      </c>
      <c r="C27" s="63"/>
      <c r="D27" s="49">
        <v>188067.42430000001</v>
      </c>
      <c r="E27" s="49">
        <v>307346</v>
      </c>
      <c r="F27" s="50">
        <v>61.190783123906002</v>
      </c>
      <c r="G27" s="49">
        <v>158939.95180000001</v>
      </c>
      <c r="H27" s="50">
        <v>18.3260861540038</v>
      </c>
      <c r="I27" s="49">
        <v>115439.6565</v>
      </c>
      <c r="J27" s="50">
        <v>61.382058551434099</v>
      </c>
      <c r="K27" s="49">
        <v>45963.168799999999</v>
      </c>
      <c r="L27" s="50">
        <v>28.918574769568998</v>
      </c>
      <c r="M27" s="50">
        <v>1.51156870846555</v>
      </c>
      <c r="N27" s="49">
        <v>7479895.5760000004</v>
      </c>
      <c r="O27" s="49">
        <v>75833843.7368</v>
      </c>
      <c r="P27" s="49">
        <v>27881</v>
      </c>
      <c r="Q27" s="49">
        <v>41160</v>
      </c>
      <c r="R27" s="50">
        <v>-32.261904761904802</v>
      </c>
      <c r="S27" s="49">
        <v>6.7453615114235497</v>
      </c>
      <c r="T27" s="49">
        <v>6.9157141690962103</v>
      </c>
      <c r="U27" s="51">
        <v>-2.5254785437987199</v>
      </c>
    </row>
    <row r="28" spans="1:21" ht="12" thickBot="1" x14ac:dyDescent="0.2">
      <c r="A28" s="73"/>
      <c r="B28" s="62" t="s">
        <v>26</v>
      </c>
      <c r="C28" s="63"/>
      <c r="D28" s="49">
        <v>843112.48750000005</v>
      </c>
      <c r="E28" s="49">
        <v>984283</v>
      </c>
      <c r="F28" s="50">
        <v>85.657528119453502</v>
      </c>
      <c r="G28" s="49">
        <v>712501.52879999997</v>
      </c>
      <c r="H28" s="50">
        <v>18.331323291330499</v>
      </c>
      <c r="I28" s="49">
        <v>33171.673600000002</v>
      </c>
      <c r="J28" s="50">
        <v>3.9344303508492402</v>
      </c>
      <c r="K28" s="49">
        <v>7295.5340999999999</v>
      </c>
      <c r="L28" s="50">
        <v>1.0239324134907</v>
      </c>
      <c r="M28" s="50">
        <v>3.5468464879082702</v>
      </c>
      <c r="N28" s="49">
        <v>24492755.331599999</v>
      </c>
      <c r="O28" s="49">
        <v>252589438.83219999</v>
      </c>
      <c r="P28" s="49">
        <v>45288</v>
      </c>
      <c r="Q28" s="49">
        <v>62653</v>
      </c>
      <c r="R28" s="50">
        <v>-27.716150862688099</v>
      </c>
      <c r="S28" s="49">
        <v>18.616686263469401</v>
      </c>
      <c r="T28" s="49">
        <v>20.459385890539998</v>
      </c>
      <c r="U28" s="51">
        <v>-9.8981075417618598</v>
      </c>
    </row>
    <row r="29" spans="1:21" ht="12" thickBot="1" x14ac:dyDescent="0.2">
      <c r="A29" s="73"/>
      <c r="B29" s="62" t="s">
        <v>27</v>
      </c>
      <c r="C29" s="63"/>
      <c r="D29" s="49">
        <v>689068.50589999999</v>
      </c>
      <c r="E29" s="49">
        <v>631412</v>
      </c>
      <c r="F29" s="50">
        <v>109.131360490456</v>
      </c>
      <c r="G29" s="49">
        <v>559536.18629999994</v>
      </c>
      <c r="H29" s="50">
        <v>23.149945038684301</v>
      </c>
      <c r="I29" s="49">
        <v>75115.059500000003</v>
      </c>
      <c r="J29" s="50">
        <v>10.9009567055878</v>
      </c>
      <c r="K29" s="49">
        <v>76996.36</v>
      </c>
      <c r="L29" s="50">
        <v>13.760747184046799</v>
      </c>
      <c r="M29" s="50">
        <v>-2.4433629070257E-2</v>
      </c>
      <c r="N29" s="49">
        <v>16218973.987600001</v>
      </c>
      <c r="O29" s="49">
        <v>178221124.75960001</v>
      </c>
      <c r="P29" s="49">
        <v>107358</v>
      </c>
      <c r="Q29" s="49">
        <v>119351</v>
      </c>
      <c r="R29" s="50">
        <v>-10.048512371073601</v>
      </c>
      <c r="S29" s="49">
        <v>6.41841787197973</v>
      </c>
      <c r="T29" s="49">
        <v>6.8749649160878397</v>
      </c>
      <c r="U29" s="51">
        <v>-7.1130776028343998</v>
      </c>
    </row>
    <row r="30" spans="1:21" ht="12" thickBot="1" x14ac:dyDescent="0.2">
      <c r="A30" s="73"/>
      <c r="B30" s="62" t="s">
        <v>28</v>
      </c>
      <c r="C30" s="63"/>
      <c r="D30" s="49">
        <v>857103.56480000005</v>
      </c>
      <c r="E30" s="49">
        <v>1072280</v>
      </c>
      <c r="F30" s="50">
        <v>79.932812772783194</v>
      </c>
      <c r="G30" s="49">
        <v>990736.72199999995</v>
      </c>
      <c r="H30" s="50">
        <v>-13.4882612335429</v>
      </c>
      <c r="I30" s="49">
        <v>98321.865600000005</v>
      </c>
      <c r="J30" s="50">
        <v>11.4714101816789</v>
      </c>
      <c r="K30" s="49">
        <v>160796.90729999999</v>
      </c>
      <c r="L30" s="50">
        <v>16.230034047329902</v>
      </c>
      <c r="M30" s="50">
        <v>-0.38853385148409503</v>
      </c>
      <c r="N30" s="49">
        <v>26248999.4364</v>
      </c>
      <c r="O30" s="49">
        <v>325285682.19700003</v>
      </c>
      <c r="P30" s="49">
        <v>68788</v>
      </c>
      <c r="Q30" s="49">
        <v>94042</v>
      </c>
      <c r="R30" s="50">
        <v>-26.8539588694413</v>
      </c>
      <c r="S30" s="49">
        <v>12.4600739198697</v>
      </c>
      <c r="T30" s="49">
        <v>13.0081902362774</v>
      </c>
      <c r="U30" s="51">
        <v>-4.3989812575156098</v>
      </c>
    </row>
    <row r="31" spans="1:21" ht="12" thickBot="1" x14ac:dyDescent="0.2">
      <c r="A31" s="73"/>
      <c r="B31" s="62" t="s">
        <v>29</v>
      </c>
      <c r="C31" s="63"/>
      <c r="D31" s="49">
        <v>735317.33869999996</v>
      </c>
      <c r="E31" s="49">
        <v>849917</v>
      </c>
      <c r="F31" s="50">
        <v>86.516370269096896</v>
      </c>
      <c r="G31" s="49">
        <v>531104.25170000002</v>
      </c>
      <c r="H31" s="50">
        <v>38.450659422578298</v>
      </c>
      <c r="I31" s="49">
        <v>23909.915199999999</v>
      </c>
      <c r="J31" s="50">
        <v>3.25164577817129</v>
      </c>
      <c r="K31" s="49">
        <v>48541.511500000001</v>
      </c>
      <c r="L31" s="50">
        <v>9.1397331775493296</v>
      </c>
      <c r="M31" s="50">
        <v>-0.50743364882653097</v>
      </c>
      <c r="N31" s="49">
        <v>23058827.3169</v>
      </c>
      <c r="O31" s="49">
        <v>273170101.45270002</v>
      </c>
      <c r="P31" s="49">
        <v>28066</v>
      </c>
      <c r="Q31" s="49">
        <v>37793</v>
      </c>
      <c r="R31" s="50">
        <v>-25.737570449554202</v>
      </c>
      <c r="S31" s="49">
        <v>26.199577378322498</v>
      </c>
      <c r="T31" s="49">
        <v>29.3544915381155</v>
      </c>
      <c r="U31" s="51">
        <v>-12.041851340714199</v>
      </c>
    </row>
    <row r="32" spans="1:21" ht="12" thickBot="1" x14ac:dyDescent="0.2">
      <c r="A32" s="73"/>
      <c r="B32" s="62" t="s">
        <v>30</v>
      </c>
      <c r="C32" s="63"/>
      <c r="D32" s="49">
        <v>103333.1566</v>
      </c>
      <c r="E32" s="49">
        <v>112922</v>
      </c>
      <c r="F32" s="50">
        <v>91.508436442854403</v>
      </c>
      <c r="G32" s="49">
        <v>94378.585800000001</v>
      </c>
      <c r="H32" s="50">
        <v>9.4879264444329099</v>
      </c>
      <c r="I32" s="49">
        <v>25377.631799999999</v>
      </c>
      <c r="J32" s="50">
        <v>24.559040520010601</v>
      </c>
      <c r="K32" s="49">
        <v>24525.189699999999</v>
      </c>
      <c r="L32" s="50">
        <v>25.9859686306086</v>
      </c>
      <c r="M32" s="50">
        <v>3.4757818815158999E-2</v>
      </c>
      <c r="N32" s="49">
        <v>2561072.8209000002</v>
      </c>
      <c r="O32" s="49">
        <v>40716917.543399997</v>
      </c>
      <c r="P32" s="49">
        <v>24588</v>
      </c>
      <c r="Q32" s="49">
        <v>32120</v>
      </c>
      <c r="R32" s="50">
        <v>-23.449564134495599</v>
      </c>
      <c r="S32" s="49">
        <v>4.2025848625345699</v>
      </c>
      <c r="T32" s="49">
        <v>4.6340126432129498</v>
      </c>
      <c r="U32" s="51">
        <v>-10.2657720138978</v>
      </c>
    </row>
    <row r="33" spans="1:21" ht="12" thickBot="1" x14ac:dyDescent="0.2">
      <c r="A33" s="73"/>
      <c r="B33" s="62" t="s">
        <v>31</v>
      </c>
      <c r="C33" s="63"/>
      <c r="D33" s="52"/>
      <c r="E33" s="52"/>
      <c r="F33" s="52"/>
      <c r="G33" s="49">
        <v>48.7179</v>
      </c>
      <c r="H33" s="52"/>
      <c r="I33" s="52"/>
      <c r="J33" s="52"/>
      <c r="K33" s="49">
        <v>10.223100000000001</v>
      </c>
      <c r="L33" s="50">
        <v>20.984278879015701</v>
      </c>
      <c r="M33" s="52"/>
      <c r="N33" s="49">
        <v>69.931200000000004</v>
      </c>
      <c r="O33" s="49">
        <v>4935.1898000000001</v>
      </c>
      <c r="P33" s="52"/>
      <c r="Q33" s="52"/>
      <c r="R33" s="52"/>
      <c r="S33" s="52"/>
      <c r="T33" s="52"/>
      <c r="U33" s="53"/>
    </row>
    <row r="34" spans="1:21" ht="12" thickBot="1" x14ac:dyDescent="0.2">
      <c r="A34" s="73"/>
      <c r="B34" s="62" t="s">
        <v>36</v>
      </c>
      <c r="C34" s="63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49">
        <v>10</v>
      </c>
      <c r="P34" s="52"/>
      <c r="Q34" s="52"/>
      <c r="R34" s="52"/>
      <c r="S34" s="52"/>
      <c r="T34" s="52"/>
      <c r="U34" s="53"/>
    </row>
    <row r="35" spans="1:21" ht="12" thickBot="1" x14ac:dyDescent="0.2">
      <c r="A35" s="73"/>
      <c r="B35" s="62" t="s">
        <v>32</v>
      </c>
      <c r="C35" s="63"/>
      <c r="D35" s="49">
        <v>131092.587</v>
      </c>
      <c r="E35" s="49">
        <v>111814</v>
      </c>
      <c r="F35" s="50">
        <v>117.24165757418599</v>
      </c>
      <c r="G35" s="49">
        <v>86114.867499999993</v>
      </c>
      <c r="H35" s="50">
        <v>52.229911983549201</v>
      </c>
      <c r="I35" s="49">
        <v>12074.6975</v>
      </c>
      <c r="J35" s="50">
        <v>9.2108163980317208</v>
      </c>
      <c r="K35" s="49">
        <v>16782.374199999998</v>
      </c>
      <c r="L35" s="50">
        <v>19.488358615891698</v>
      </c>
      <c r="M35" s="50">
        <v>-0.28051315290061901</v>
      </c>
      <c r="N35" s="49">
        <v>3859892.4726999998</v>
      </c>
      <c r="O35" s="49">
        <v>45099753.149999999</v>
      </c>
      <c r="P35" s="49">
        <v>10518</v>
      </c>
      <c r="Q35" s="49">
        <v>13928</v>
      </c>
      <c r="R35" s="50">
        <v>-24.4830557151063</v>
      </c>
      <c r="S35" s="49">
        <v>12.463642042213401</v>
      </c>
      <c r="T35" s="49">
        <v>13.701235941987401</v>
      </c>
      <c r="U35" s="51">
        <v>-9.9296328920742791</v>
      </c>
    </row>
    <row r="36" spans="1:21" ht="12" thickBot="1" x14ac:dyDescent="0.2">
      <c r="A36" s="73"/>
      <c r="B36" s="62" t="s">
        <v>37</v>
      </c>
      <c r="C36" s="63"/>
      <c r="D36" s="52"/>
      <c r="E36" s="49">
        <v>490285</v>
      </c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3"/>
    </row>
    <row r="37" spans="1:21" ht="12" thickBot="1" x14ac:dyDescent="0.2">
      <c r="A37" s="73"/>
      <c r="B37" s="62" t="s">
        <v>38</v>
      </c>
      <c r="C37" s="63"/>
      <c r="D37" s="52"/>
      <c r="E37" s="49">
        <v>182891</v>
      </c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3"/>
    </row>
    <row r="38" spans="1:21" ht="12" thickBot="1" x14ac:dyDescent="0.2">
      <c r="A38" s="73"/>
      <c r="B38" s="62" t="s">
        <v>39</v>
      </c>
      <c r="C38" s="63"/>
      <c r="D38" s="52"/>
      <c r="E38" s="49">
        <v>226135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3"/>
    </row>
    <row r="39" spans="1:21" ht="12" customHeight="1" thickBot="1" x14ac:dyDescent="0.2">
      <c r="A39" s="73"/>
      <c r="B39" s="62" t="s">
        <v>33</v>
      </c>
      <c r="C39" s="63"/>
      <c r="D39" s="49">
        <v>155839.3162</v>
      </c>
      <c r="E39" s="49">
        <v>279095</v>
      </c>
      <c r="F39" s="50">
        <v>55.837373009190401</v>
      </c>
      <c r="G39" s="49">
        <v>254808.63200000001</v>
      </c>
      <c r="H39" s="50">
        <v>-38.840644849111698</v>
      </c>
      <c r="I39" s="49">
        <v>10495.225899999999</v>
      </c>
      <c r="J39" s="50">
        <v>6.7346457594376901</v>
      </c>
      <c r="K39" s="49">
        <v>15217.9409</v>
      </c>
      <c r="L39" s="50">
        <v>5.9723019509009401</v>
      </c>
      <c r="M39" s="50">
        <v>-0.31033863457834798</v>
      </c>
      <c r="N39" s="49">
        <v>7507683.3673</v>
      </c>
      <c r="O39" s="49">
        <v>76298088.3653</v>
      </c>
      <c r="P39" s="49">
        <v>288</v>
      </c>
      <c r="Q39" s="49">
        <v>567</v>
      </c>
      <c r="R39" s="50">
        <v>-49.206349206349202</v>
      </c>
      <c r="S39" s="49">
        <v>541.10873680555596</v>
      </c>
      <c r="T39" s="49">
        <v>605.44023985890703</v>
      </c>
      <c r="U39" s="51">
        <v>-11.888830964573399</v>
      </c>
    </row>
    <row r="40" spans="1:21" ht="12" thickBot="1" x14ac:dyDescent="0.2">
      <c r="A40" s="73"/>
      <c r="B40" s="62" t="s">
        <v>34</v>
      </c>
      <c r="C40" s="63"/>
      <c r="D40" s="49">
        <v>302617.39970000001</v>
      </c>
      <c r="E40" s="49">
        <v>296124</v>
      </c>
      <c r="F40" s="50">
        <v>102.192797510502</v>
      </c>
      <c r="G40" s="49">
        <v>323386.6949</v>
      </c>
      <c r="H40" s="50">
        <v>-6.4224334295579002</v>
      </c>
      <c r="I40" s="49">
        <v>19480.353800000001</v>
      </c>
      <c r="J40" s="50">
        <v>6.4372880803654597</v>
      </c>
      <c r="K40" s="49">
        <v>20972.299599999998</v>
      </c>
      <c r="L40" s="50">
        <v>6.48520793549815</v>
      </c>
      <c r="M40" s="50">
        <v>-7.1138875013972994E-2</v>
      </c>
      <c r="N40" s="49">
        <v>11280063.0119</v>
      </c>
      <c r="O40" s="49">
        <v>145854005.70179999</v>
      </c>
      <c r="P40" s="49">
        <v>1711</v>
      </c>
      <c r="Q40" s="49">
        <v>3783</v>
      </c>
      <c r="R40" s="50">
        <v>-54.771345492995003</v>
      </c>
      <c r="S40" s="49">
        <v>176.86580929281101</v>
      </c>
      <c r="T40" s="49">
        <v>237.389043906952</v>
      </c>
      <c r="U40" s="51">
        <v>-34.219861292660198</v>
      </c>
    </row>
    <row r="41" spans="1:21" ht="12" thickBot="1" x14ac:dyDescent="0.2">
      <c r="A41" s="73"/>
      <c r="B41" s="62" t="s">
        <v>40</v>
      </c>
      <c r="C41" s="63"/>
      <c r="D41" s="52"/>
      <c r="E41" s="49">
        <v>186471</v>
      </c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3"/>
    </row>
    <row r="42" spans="1:21" ht="12" thickBot="1" x14ac:dyDescent="0.2">
      <c r="A42" s="73"/>
      <c r="B42" s="62" t="s">
        <v>41</v>
      </c>
      <c r="C42" s="63"/>
      <c r="D42" s="52"/>
      <c r="E42" s="49">
        <v>71375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3"/>
    </row>
    <row r="43" spans="1:21" ht="12" thickBot="1" x14ac:dyDescent="0.2">
      <c r="A43" s="73"/>
      <c r="B43" s="62" t="s">
        <v>71</v>
      </c>
      <c r="C43" s="63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49">
        <v>170.9402</v>
      </c>
      <c r="P43" s="52"/>
      <c r="Q43" s="52"/>
      <c r="R43" s="52"/>
      <c r="S43" s="52"/>
      <c r="T43" s="52"/>
      <c r="U43" s="53"/>
    </row>
    <row r="44" spans="1:21" ht="12" thickBot="1" x14ac:dyDescent="0.2">
      <c r="A44" s="74"/>
      <c r="B44" s="62" t="s">
        <v>35</v>
      </c>
      <c r="C44" s="63"/>
      <c r="D44" s="54">
        <v>11024.5761</v>
      </c>
      <c r="E44" s="54">
        <v>0</v>
      </c>
      <c r="F44" s="55"/>
      <c r="G44" s="54">
        <v>24119.000700000001</v>
      </c>
      <c r="H44" s="56">
        <v>-54.290908495226297</v>
      </c>
      <c r="I44" s="54">
        <v>1210.8214</v>
      </c>
      <c r="J44" s="56">
        <v>10.982929311903399</v>
      </c>
      <c r="K44" s="54">
        <v>1947.0884000000001</v>
      </c>
      <c r="L44" s="56">
        <v>8.0728402648953903</v>
      </c>
      <c r="M44" s="56">
        <v>-0.378137428172239</v>
      </c>
      <c r="N44" s="54">
        <v>697739.47479999997</v>
      </c>
      <c r="O44" s="54">
        <v>9334332.2742999997</v>
      </c>
      <c r="P44" s="54">
        <v>28</v>
      </c>
      <c r="Q44" s="54">
        <v>46</v>
      </c>
      <c r="R44" s="56">
        <v>-39.130434782608702</v>
      </c>
      <c r="S44" s="54">
        <v>393.73486071428601</v>
      </c>
      <c r="T44" s="54">
        <v>344.74217826086999</v>
      </c>
      <c r="U44" s="57">
        <v>12.443064443046101</v>
      </c>
    </row>
  </sheetData>
  <mergeCells count="42">
    <mergeCell ref="B17:C17"/>
    <mergeCell ref="B24:C24"/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52332</v>
      </c>
      <c r="D2" s="32">
        <v>539765.54736410303</v>
      </c>
      <c r="E2" s="32">
        <v>394424.849023077</v>
      </c>
      <c r="F2" s="32">
        <v>145340.698341026</v>
      </c>
      <c r="G2" s="32">
        <v>394424.849023077</v>
      </c>
      <c r="H2" s="32">
        <v>0.269266349159898</v>
      </c>
    </row>
    <row r="3" spans="1:8" ht="14.25" x14ac:dyDescent="0.2">
      <c r="A3" s="32">
        <v>2</v>
      </c>
      <c r="B3" s="33">
        <v>13</v>
      </c>
      <c r="C3" s="32">
        <v>8192.0759999999991</v>
      </c>
      <c r="D3" s="32">
        <v>72462.920561213206</v>
      </c>
      <c r="E3" s="32">
        <v>56463.115398351103</v>
      </c>
      <c r="F3" s="32">
        <v>15999.8051628621</v>
      </c>
      <c r="G3" s="32">
        <v>56463.115398351103</v>
      </c>
      <c r="H3" s="32">
        <v>0.220799893779416</v>
      </c>
    </row>
    <row r="4" spans="1:8" ht="14.25" x14ac:dyDescent="0.2">
      <c r="A4" s="32">
        <v>3</v>
      </c>
      <c r="B4" s="33">
        <v>14</v>
      </c>
      <c r="C4" s="32">
        <v>91321</v>
      </c>
      <c r="D4" s="32">
        <v>89219.584393162397</v>
      </c>
      <c r="E4" s="32">
        <v>65024.214713675203</v>
      </c>
      <c r="F4" s="32">
        <v>24195.369679487201</v>
      </c>
      <c r="G4" s="32">
        <v>65024.214713675203</v>
      </c>
      <c r="H4" s="32">
        <v>0.271188997842288</v>
      </c>
    </row>
    <row r="5" spans="1:8" ht="14.25" x14ac:dyDescent="0.2">
      <c r="A5" s="32">
        <v>4</v>
      </c>
      <c r="B5" s="33">
        <v>15</v>
      </c>
      <c r="C5" s="32">
        <v>2743</v>
      </c>
      <c r="D5" s="32">
        <v>42596.236823076899</v>
      </c>
      <c r="E5" s="32">
        <v>32030.076794871798</v>
      </c>
      <c r="F5" s="32">
        <v>10566.1600282051</v>
      </c>
      <c r="G5" s="32">
        <v>32030.076794871798</v>
      </c>
      <c r="H5" s="32">
        <v>0.24805383799727601</v>
      </c>
    </row>
    <row r="6" spans="1:8" ht="14.25" x14ac:dyDescent="0.2">
      <c r="A6" s="32">
        <v>5</v>
      </c>
      <c r="B6" s="33">
        <v>16</v>
      </c>
      <c r="C6" s="32">
        <v>6699</v>
      </c>
      <c r="D6" s="32">
        <v>224550.61878205099</v>
      </c>
      <c r="E6" s="32">
        <v>189036.993560684</v>
      </c>
      <c r="F6" s="32">
        <v>35513.625221367503</v>
      </c>
      <c r="G6" s="32">
        <v>189036.993560684</v>
      </c>
      <c r="H6" s="32">
        <v>0.15815420778616099</v>
      </c>
    </row>
    <row r="7" spans="1:8" ht="14.25" x14ac:dyDescent="0.2">
      <c r="A7" s="32">
        <v>6</v>
      </c>
      <c r="B7" s="33">
        <v>17</v>
      </c>
      <c r="C7" s="32">
        <v>15113</v>
      </c>
      <c r="D7" s="32">
        <v>223391.95638290601</v>
      </c>
      <c r="E7" s="32">
        <v>155550.592149573</v>
      </c>
      <c r="F7" s="32">
        <v>67841.364233333297</v>
      </c>
      <c r="G7" s="32">
        <v>155550.592149573</v>
      </c>
      <c r="H7" s="32">
        <v>0.30368758719785599</v>
      </c>
    </row>
    <row r="8" spans="1:8" ht="14.25" x14ac:dyDescent="0.2">
      <c r="A8" s="32">
        <v>7</v>
      </c>
      <c r="B8" s="33">
        <v>18</v>
      </c>
      <c r="C8" s="32">
        <v>58707</v>
      </c>
      <c r="D8" s="32">
        <v>129755.08172649601</v>
      </c>
      <c r="E8" s="32">
        <v>103320.260541026</v>
      </c>
      <c r="F8" s="32">
        <v>26434.8211854701</v>
      </c>
      <c r="G8" s="32">
        <v>103320.260541026</v>
      </c>
      <c r="H8" s="32">
        <v>0.20372860032712001</v>
      </c>
    </row>
    <row r="9" spans="1:8" ht="14.25" x14ac:dyDescent="0.2">
      <c r="A9" s="32">
        <v>8</v>
      </c>
      <c r="B9" s="33">
        <v>19</v>
      </c>
      <c r="C9" s="32">
        <v>14711</v>
      </c>
      <c r="D9" s="32">
        <v>76887.674752136794</v>
      </c>
      <c r="E9" s="32">
        <v>66094.019675213698</v>
      </c>
      <c r="F9" s="32">
        <v>10793.6550769231</v>
      </c>
      <c r="G9" s="32">
        <v>66094.019675213698</v>
      </c>
      <c r="H9" s="32">
        <v>0.14038212381527501</v>
      </c>
    </row>
    <row r="10" spans="1:8" ht="14.25" x14ac:dyDescent="0.2">
      <c r="A10" s="32">
        <v>9</v>
      </c>
      <c r="B10" s="33">
        <v>21</v>
      </c>
      <c r="C10" s="32">
        <v>191210</v>
      </c>
      <c r="D10" s="32">
        <v>732347.2781</v>
      </c>
      <c r="E10" s="32">
        <v>693090.02320000005</v>
      </c>
      <c r="F10" s="32">
        <v>39257.2549</v>
      </c>
      <c r="G10" s="32">
        <v>693090.02320000005</v>
      </c>
      <c r="H10" s="32">
        <v>5.3604698309043901E-2</v>
      </c>
    </row>
    <row r="11" spans="1:8" ht="14.25" x14ac:dyDescent="0.2">
      <c r="A11" s="32">
        <v>10</v>
      </c>
      <c r="B11" s="33">
        <v>22</v>
      </c>
      <c r="C11" s="32">
        <v>25950.142</v>
      </c>
      <c r="D11" s="32">
        <v>422279.893664103</v>
      </c>
      <c r="E11" s="32">
        <v>416198.95479487203</v>
      </c>
      <c r="F11" s="32">
        <v>6080.9388692307703</v>
      </c>
      <c r="G11" s="32">
        <v>416198.95479487203</v>
      </c>
      <c r="H11" s="32">
        <v>1.44002567028867E-2</v>
      </c>
    </row>
    <row r="12" spans="1:8" ht="14.25" x14ac:dyDescent="0.2">
      <c r="A12" s="32">
        <v>11</v>
      </c>
      <c r="B12" s="33">
        <v>23</v>
      </c>
      <c r="C12" s="32">
        <v>144054.34400000001</v>
      </c>
      <c r="D12" s="32">
        <v>1143091.3945478599</v>
      </c>
      <c r="E12" s="32">
        <v>972031.13184102601</v>
      </c>
      <c r="F12" s="32">
        <v>171060.262706838</v>
      </c>
      <c r="G12" s="32">
        <v>972031.13184102601</v>
      </c>
      <c r="H12" s="32">
        <v>0.14964705667695</v>
      </c>
    </row>
    <row r="13" spans="1:8" ht="14.25" x14ac:dyDescent="0.2">
      <c r="A13" s="32">
        <v>12</v>
      </c>
      <c r="B13" s="33">
        <v>24</v>
      </c>
      <c r="C13" s="32">
        <v>15152.048000000001</v>
      </c>
      <c r="D13" s="32">
        <v>465609.44283589697</v>
      </c>
      <c r="E13" s="32">
        <v>431776.748619658</v>
      </c>
      <c r="F13" s="32">
        <v>33832.694216239302</v>
      </c>
      <c r="G13" s="32">
        <v>431776.748619658</v>
      </c>
      <c r="H13" s="32">
        <v>7.2663247571126993E-2</v>
      </c>
    </row>
    <row r="14" spans="1:8" ht="14.25" x14ac:dyDescent="0.2">
      <c r="A14" s="32">
        <v>13</v>
      </c>
      <c r="B14" s="33">
        <v>25</v>
      </c>
      <c r="C14" s="32">
        <v>76277</v>
      </c>
      <c r="D14" s="32">
        <v>977523.50829999999</v>
      </c>
      <c r="E14" s="32">
        <v>921612.66489999997</v>
      </c>
      <c r="F14" s="32">
        <v>55910.843399999998</v>
      </c>
      <c r="G14" s="32">
        <v>921612.66489999997</v>
      </c>
      <c r="H14" s="32">
        <v>5.7196418219377598E-2</v>
      </c>
    </row>
    <row r="15" spans="1:8" ht="14.25" x14ac:dyDescent="0.2">
      <c r="A15" s="32">
        <v>14</v>
      </c>
      <c r="B15" s="33">
        <v>26</v>
      </c>
      <c r="C15" s="32">
        <v>69300</v>
      </c>
      <c r="D15" s="32">
        <v>331052.37550000002</v>
      </c>
      <c r="E15" s="32">
        <v>302882.3223</v>
      </c>
      <c r="F15" s="32">
        <v>28170.053199999998</v>
      </c>
      <c r="G15" s="32">
        <v>302882.3223</v>
      </c>
      <c r="H15" s="32">
        <v>8.5092436377941005E-2</v>
      </c>
    </row>
    <row r="16" spans="1:8" ht="14.25" x14ac:dyDescent="0.2">
      <c r="A16" s="32">
        <v>15</v>
      </c>
      <c r="B16" s="33">
        <v>27</v>
      </c>
      <c r="C16" s="32">
        <v>134262.50099999999</v>
      </c>
      <c r="D16" s="32">
        <v>924434.72816666705</v>
      </c>
      <c r="E16" s="32">
        <v>829086.0638</v>
      </c>
      <c r="F16" s="32">
        <v>95348.664366666693</v>
      </c>
      <c r="G16" s="32">
        <v>829086.0638</v>
      </c>
      <c r="H16" s="32">
        <v>0.103142668120833</v>
      </c>
    </row>
    <row r="17" spans="1:8" ht="14.25" x14ac:dyDescent="0.2">
      <c r="A17" s="32">
        <v>16</v>
      </c>
      <c r="B17" s="33">
        <v>29</v>
      </c>
      <c r="C17" s="32">
        <v>177808</v>
      </c>
      <c r="D17" s="32">
        <v>2279671.79327094</v>
      </c>
      <c r="E17" s="32">
        <v>2028778.9838376101</v>
      </c>
      <c r="F17" s="32">
        <v>250892.80943333299</v>
      </c>
      <c r="G17" s="32">
        <v>2028778.9838376101</v>
      </c>
      <c r="H17" s="32">
        <v>0.11005654856717099</v>
      </c>
    </row>
    <row r="18" spans="1:8" ht="14.25" x14ac:dyDescent="0.2">
      <c r="A18" s="32">
        <v>17</v>
      </c>
      <c r="B18" s="33">
        <v>31</v>
      </c>
      <c r="C18" s="32">
        <v>26667.111000000001</v>
      </c>
      <c r="D18" s="32">
        <v>213955.98544064001</v>
      </c>
      <c r="E18" s="32">
        <v>174139.031299339</v>
      </c>
      <c r="F18" s="32">
        <v>39816.954141300703</v>
      </c>
      <c r="G18" s="32">
        <v>174139.031299339</v>
      </c>
      <c r="H18" s="32">
        <v>0.18609880933827599</v>
      </c>
    </row>
    <row r="19" spans="1:8" ht="14.25" x14ac:dyDescent="0.2">
      <c r="A19" s="32">
        <v>18</v>
      </c>
      <c r="B19" s="33">
        <v>32</v>
      </c>
      <c r="C19" s="32">
        <v>12596.221</v>
      </c>
      <c r="D19" s="32">
        <v>218333.943005234</v>
      </c>
      <c r="E19" s="32">
        <v>198000.058800211</v>
      </c>
      <c r="F19" s="32">
        <v>20333.884205022699</v>
      </c>
      <c r="G19" s="32">
        <v>198000.058800211</v>
      </c>
      <c r="H19" s="32">
        <v>9.3132034007809894E-2</v>
      </c>
    </row>
    <row r="20" spans="1:8" ht="14.25" x14ac:dyDescent="0.2">
      <c r="A20" s="32">
        <v>19</v>
      </c>
      <c r="B20" s="33">
        <v>33</v>
      </c>
      <c r="C20" s="32">
        <v>24898.784</v>
      </c>
      <c r="D20" s="32">
        <v>435156.17917720298</v>
      </c>
      <c r="E20" s="32">
        <v>335855.60109022702</v>
      </c>
      <c r="F20" s="32">
        <v>99300.578086976297</v>
      </c>
      <c r="G20" s="32">
        <v>335855.60109022702</v>
      </c>
      <c r="H20" s="32">
        <v>0.228195261468502</v>
      </c>
    </row>
    <row r="21" spans="1:8" ht="14.25" x14ac:dyDescent="0.2">
      <c r="A21" s="32">
        <v>20</v>
      </c>
      <c r="B21" s="33">
        <v>34</v>
      </c>
      <c r="C21" s="32">
        <v>7666.31</v>
      </c>
      <c r="D21" s="32">
        <v>188067.346260608</v>
      </c>
      <c r="E21" s="32">
        <v>72627.768140972898</v>
      </c>
      <c r="F21" s="32">
        <v>115439.578119635</v>
      </c>
      <c r="G21" s="32">
        <v>72627.768140972898</v>
      </c>
      <c r="H21" s="32">
        <v>0.61382042345441901</v>
      </c>
    </row>
    <row r="22" spans="1:8" ht="14.25" x14ac:dyDescent="0.2">
      <c r="A22" s="32">
        <v>21</v>
      </c>
      <c r="B22" s="33">
        <v>35</v>
      </c>
      <c r="C22" s="32">
        <v>35599.453000000001</v>
      </c>
      <c r="D22" s="32">
        <v>843112.48616283201</v>
      </c>
      <c r="E22" s="32">
        <v>809940.81385044195</v>
      </c>
      <c r="F22" s="32">
        <v>33171.672312389397</v>
      </c>
      <c r="G22" s="32">
        <v>809940.81385044195</v>
      </c>
      <c r="H22" s="32">
        <v>3.9344302043681098E-2</v>
      </c>
    </row>
    <row r="23" spans="1:8" ht="14.25" x14ac:dyDescent="0.2">
      <c r="A23" s="32">
        <v>22</v>
      </c>
      <c r="B23" s="33">
        <v>36</v>
      </c>
      <c r="C23" s="32">
        <v>156529.18599999999</v>
      </c>
      <c r="D23" s="32">
        <v>689068.50392920396</v>
      </c>
      <c r="E23" s="32">
        <v>613953.44549474202</v>
      </c>
      <c r="F23" s="32">
        <v>75115.058434462</v>
      </c>
      <c r="G23" s="32">
        <v>613953.44549474202</v>
      </c>
      <c r="H23" s="32">
        <v>0.10900956582130999</v>
      </c>
    </row>
    <row r="24" spans="1:8" ht="14.25" x14ac:dyDescent="0.2">
      <c r="A24" s="32">
        <v>23</v>
      </c>
      <c r="B24" s="33">
        <v>37</v>
      </c>
      <c r="C24" s="32">
        <v>108888.697</v>
      </c>
      <c r="D24" s="32">
        <v>857103.546248673</v>
      </c>
      <c r="E24" s="32">
        <v>758781.73488871101</v>
      </c>
      <c r="F24" s="32">
        <v>98321.811359961896</v>
      </c>
      <c r="G24" s="32">
        <v>758781.73488871101</v>
      </c>
      <c r="H24" s="32">
        <v>0.114714041016738</v>
      </c>
    </row>
    <row r="25" spans="1:8" ht="14.25" x14ac:dyDescent="0.2">
      <c r="A25" s="32">
        <v>24</v>
      </c>
      <c r="B25" s="33">
        <v>38</v>
      </c>
      <c r="C25" s="32">
        <v>146663.408</v>
      </c>
      <c r="D25" s="32">
        <v>735317.24100000004</v>
      </c>
      <c r="E25" s="32">
        <v>711407.42500000005</v>
      </c>
      <c r="F25" s="32">
        <v>23909.815999999999</v>
      </c>
      <c r="G25" s="32">
        <v>711407.42500000005</v>
      </c>
      <c r="H25" s="32">
        <v>3.2516327194346301E-2</v>
      </c>
    </row>
    <row r="26" spans="1:8" ht="14.25" x14ac:dyDescent="0.2">
      <c r="A26" s="32">
        <v>25</v>
      </c>
      <c r="B26" s="33">
        <v>39</v>
      </c>
      <c r="C26" s="32">
        <v>93119.213000000003</v>
      </c>
      <c r="D26" s="32">
        <v>103333.005994826</v>
      </c>
      <c r="E26" s="32">
        <v>77955.507767567702</v>
      </c>
      <c r="F26" s="32">
        <v>25377.4982272587</v>
      </c>
      <c r="G26" s="32">
        <v>77955.507767567702</v>
      </c>
      <c r="H26" s="32">
        <v>0.245589470498219</v>
      </c>
    </row>
    <row r="27" spans="1:8" ht="14.25" x14ac:dyDescent="0.2">
      <c r="A27" s="32">
        <v>26</v>
      </c>
      <c r="B27" s="33">
        <v>42</v>
      </c>
      <c r="C27" s="32">
        <v>7584.7089999999998</v>
      </c>
      <c r="D27" s="32">
        <v>131092.5864</v>
      </c>
      <c r="E27" s="32">
        <v>119017.8855</v>
      </c>
      <c r="F27" s="32">
        <v>12074.7009</v>
      </c>
      <c r="G27" s="32">
        <v>119017.8855</v>
      </c>
      <c r="H27" s="32">
        <v>9.2108190337756607E-2</v>
      </c>
    </row>
    <row r="28" spans="1:8" ht="14.25" x14ac:dyDescent="0.2">
      <c r="A28" s="32">
        <v>27</v>
      </c>
      <c r="B28" s="33">
        <v>75</v>
      </c>
      <c r="C28" s="32">
        <v>303</v>
      </c>
      <c r="D28" s="32">
        <v>155839.316338462</v>
      </c>
      <c r="E28" s="32">
        <v>145344.09075555601</v>
      </c>
      <c r="F28" s="32">
        <v>10495.225582906</v>
      </c>
      <c r="G28" s="32">
        <v>145344.09075555601</v>
      </c>
      <c r="H28" s="32">
        <v>6.7346455499790597E-2</v>
      </c>
    </row>
    <row r="29" spans="1:8" ht="14.25" x14ac:dyDescent="0.2">
      <c r="A29" s="32">
        <v>28</v>
      </c>
      <c r="B29" s="33">
        <v>76</v>
      </c>
      <c r="C29" s="32">
        <v>1789</v>
      </c>
      <c r="D29" s="32">
        <v>302617.39138461498</v>
      </c>
      <c r="E29" s="32">
        <v>283137.04715812003</v>
      </c>
      <c r="F29" s="32">
        <v>19480.344226495701</v>
      </c>
      <c r="G29" s="32">
        <v>283137.04715812003</v>
      </c>
      <c r="H29" s="32">
        <v>6.4372850936835105E-2</v>
      </c>
    </row>
    <row r="30" spans="1:8" ht="14.25" x14ac:dyDescent="0.2">
      <c r="A30" s="32">
        <v>29</v>
      </c>
      <c r="B30" s="33">
        <v>99</v>
      </c>
      <c r="C30" s="32">
        <v>28</v>
      </c>
      <c r="D30" s="32">
        <v>11024.5759019741</v>
      </c>
      <c r="E30" s="32">
        <v>9813.7546327811797</v>
      </c>
      <c r="F30" s="32">
        <v>1210.82126919295</v>
      </c>
      <c r="G30" s="32">
        <v>9813.7546327811797</v>
      </c>
      <c r="H30" s="32">
        <v>0.109829283226771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2014-09-23T00:51:48Z</dcterms:modified>
</cp:coreProperties>
</file>