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<sst xmlns="http://schemas.openxmlformats.org/spreadsheetml/2006/main" count="116" uniqueCount="73">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</sst>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" sqref="C2:D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15735160.9563</v>
      </c>
      <c r="F3" s="25">
        <f>RA!I7</f>
        <v>1748298.6301</v>
      </c>
      <c r="G3" s="16">
        <f>E3-F3</f>
        <v>13986862.326199999</v>
      </c>
      <c r="H3" s="27">
        <f>RA!J7</f>
        <v>11.1107769088312</v>
      </c>
      <c r="I3" s="20">
        <f>SUM(I4:I40)</f>
        <v>15735166.429164696</v>
      </c>
      <c r="J3" s="21">
        <f>SUM(J4:J40)</f>
        <v>13986861.95093854</v>
      </c>
      <c r="K3" s="22">
        <f>E3-I3</f>
        <v>-5.4728646967560053</v>
      </c>
      <c r="L3" s="22">
        <f>G3-J3</f>
        <v>0.37526145949959755</v>
      </c>
    </row>
    <row r="4" spans="1:13" x14ac:dyDescent="0.15">
      <c r="A4" s="41">
        <f>RA!A8</f>
        <v>41911</v>
      </c>
      <c r="B4" s="12">
        <v>12</v>
      </c>
      <c r="C4" s="38" t="s">
        <v>6</v>
      </c>
      <c r="D4" s="38"/>
      <c r="E4" s="15">
        <f>VLOOKUP(C4,RA!B8:D39,3,0)</f>
        <v>649242.4351</v>
      </c>
      <c r="F4" s="25">
        <f>VLOOKUP(C4,RA!B8:I43,8,0)</f>
        <v>170393.96599999999</v>
      </c>
      <c r="G4" s="16">
        <f t="shared" ref="G4:G40" si="0">E4-F4</f>
        <v>478848.46909999999</v>
      </c>
      <c r="H4" s="27">
        <f>RA!J8</f>
        <v>26.2450444992486</v>
      </c>
      <c r="I4" s="20">
        <f>VLOOKUP(B4,RMS!B:D,3,FALSE)</f>
        <v>649243.21985299105</v>
      </c>
      <c r="J4" s="21">
        <f>VLOOKUP(B4,RMS!B:E,4,FALSE)</f>
        <v>478848.47441367502</v>
      </c>
      <c r="K4" s="22">
        <f t="shared" ref="K4:K40" si="1">E4-I4</f>
        <v>-0.7847529910504818</v>
      </c>
      <c r="L4" s="22">
        <f t="shared" ref="L4:L40" si="2">G4-J4</f>
        <v>-5.3136750357225537E-3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78023.687900000004</v>
      </c>
      <c r="F5" s="25">
        <f>VLOOKUP(C5,RA!B9:I44,8,0)</f>
        <v>17009.642199999998</v>
      </c>
      <c r="G5" s="16">
        <f t="shared" si="0"/>
        <v>61014.045700000002</v>
      </c>
      <c r="H5" s="27">
        <f>RA!J9</f>
        <v>21.800612939240501</v>
      </c>
      <c r="I5" s="20">
        <f>VLOOKUP(B5,RMS!B:D,3,FALSE)</f>
        <v>78023.715058452493</v>
      </c>
      <c r="J5" s="21">
        <f>VLOOKUP(B5,RMS!B:E,4,FALSE)</f>
        <v>61014.046674903599</v>
      </c>
      <c r="K5" s="22">
        <f t="shared" si="1"/>
        <v>-2.715845248894766E-2</v>
      </c>
      <c r="L5" s="22">
        <f t="shared" si="2"/>
        <v>-9.7490359621588141E-4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139034.4615</v>
      </c>
      <c r="F6" s="25">
        <f>VLOOKUP(C6,RA!B10:I45,8,0)</f>
        <v>33617.934399999998</v>
      </c>
      <c r="G6" s="16">
        <f t="shared" si="0"/>
        <v>105416.52710000001</v>
      </c>
      <c r="H6" s="27">
        <f>RA!J10</f>
        <v>24.179569609797799</v>
      </c>
      <c r="I6" s="20">
        <f>VLOOKUP(B6,RMS!B:D,3,FALSE)</f>
        <v>139036.488425641</v>
      </c>
      <c r="J6" s="21">
        <f>VLOOKUP(B6,RMS!B:E,4,FALSE)</f>
        <v>105416.527092308</v>
      </c>
      <c r="K6" s="22">
        <f t="shared" si="1"/>
        <v>-2.0269256409956142</v>
      </c>
      <c r="L6" s="22">
        <f t="shared" si="2"/>
        <v>7.6920114224776626E-6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43959.324399999998</v>
      </c>
      <c r="F7" s="25">
        <f>VLOOKUP(C7,RA!B11:I46,8,0)</f>
        <v>9716.1326000000008</v>
      </c>
      <c r="G7" s="16">
        <f t="shared" si="0"/>
        <v>34243.191800000001</v>
      </c>
      <c r="H7" s="27">
        <f>RA!J11</f>
        <v>22.102552149322801</v>
      </c>
      <c r="I7" s="20">
        <f>VLOOKUP(B7,RMS!B:D,3,FALSE)</f>
        <v>43959.366442735001</v>
      </c>
      <c r="J7" s="21">
        <f>VLOOKUP(B7,RMS!B:E,4,FALSE)</f>
        <v>34243.191817948697</v>
      </c>
      <c r="K7" s="22">
        <f t="shared" si="1"/>
        <v>-4.2042735003633425E-2</v>
      </c>
      <c r="L7" s="22">
        <f t="shared" si="2"/>
        <v>-1.7948696040548384E-5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235518.80840000001</v>
      </c>
      <c r="F8" s="25">
        <f>VLOOKUP(C8,RA!B12:I47,8,0)</f>
        <v>29426.513200000001</v>
      </c>
      <c r="G8" s="16">
        <f t="shared" si="0"/>
        <v>206092.29519999999</v>
      </c>
      <c r="H8" s="27">
        <f>RA!J12</f>
        <v>12.494336821721101</v>
      </c>
      <c r="I8" s="20">
        <f>VLOOKUP(B8,RMS!B:D,3,FALSE)</f>
        <v>235518.97193589699</v>
      </c>
      <c r="J8" s="21">
        <f>VLOOKUP(B8,RMS!B:E,4,FALSE)</f>
        <v>206092.19149230799</v>
      </c>
      <c r="K8" s="22">
        <f t="shared" si="1"/>
        <v>-0.16353589697973803</v>
      </c>
      <c r="L8" s="22">
        <f t="shared" si="2"/>
        <v>0.10370769200380892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247703.32440000001</v>
      </c>
      <c r="F9" s="25">
        <f>VLOOKUP(C9,RA!B13:I48,8,0)</f>
        <v>73115.462400000004</v>
      </c>
      <c r="G9" s="16">
        <f t="shared" si="0"/>
        <v>174587.86200000002</v>
      </c>
      <c r="H9" s="27">
        <f>RA!J13</f>
        <v>29.517352089280202</v>
      </c>
      <c r="I9" s="20">
        <f>VLOOKUP(B9,RMS!B:D,3,FALSE)</f>
        <v>247703.569265812</v>
      </c>
      <c r="J9" s="21">
        <f>VLOOKUP(B9,RMS!B:E,4,FALSE)</f>
        <v>174587.86180683799</v>
      </c>
      <c r="K9" s="22">
        <f t="shared" si="1"/>
        <v>-0.24486581198289059</v>
      </c>
      <c r="L9" s="22">
        <f t="shared" si="2"/>
        <v>1.9316203542985022E-4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150852.24950000001</v>
      </c>
      <c r="F10" s="25">
        <f>VLOOKUP(C10,RA!B14:I49,8,0)</f>
        <v>30102.1237</v>
      </c>
      <c r="G10" s="16">
        <f t="shared" si="0"/>
        <v>120750.12580000001</v>
      </c>
      <c r="H10" s="27">
        <f>RA!J14</f>
        <v>19.954706542178499</v>
      </c>
      <c r="I10" s="20">
        <f>VLOOKUP(B10,RMS!B:D,3,FALSE)</f>
        <v>150852.272222222</v>
      </c>
      <c r="J10" s="21">
        <f>VLOOKUP(B10,RMS!B:E,4,FALSE)</f>
        <v>120750.126830769</v>
      </c>
      <c r="K10" s="22">
        <f t="shared" si="1"/>
        <v>-2.2722221998265013E-2</v>
      </c>
      <c r="L10" s="22">
        <f t="shared" si="2"/>
        <v>-1.0307689954061061E-3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71818.916400000002</v>
      </c>
      <c r="F11" s="25">
        <f>VLOOKUP(C11,RA!B15:I50,8,0)</f>
        <v>14730.262000000001</v>
      </c>
      <c r="G11" s="16">
        <f t="shared" si="0"/>
        <v>57088.654399999999</v>
      </c>
      <c r="H11" s="27">
        <f>RA!J15</f>
        <v>20.510281605975301</v>
      </c>
      <c r="I11" s="20">
        <f>VLOOKUP(B11,RMS!B:D,3,FALSE)</f>
        <v>71818.965648717902</v>
      </c>
      <c r="J11" s="21">
        <f>VLOOKUP(B11,RMS!B:E,4,FALSE)</f>
        <v>57088.655388888903</v>
      </c>
      <c r="K11" s="22">
        <f t="shared" si="1"/>
        <v>-4.924871789989993E-2</v>
      </c>
      <c r="L11" s="22">
        <f t="shared" si="2"/>
        <v>-9.8888890352100134E-4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853044.71250000002</v>
      </c>
      <c r="F12" s="25">
        <f>VLOOKUP(C12,RA!B16:I51,8,0)</f>
        <v>59339.580800000003</v>
      </c>
      <c r="G12" s="16">
        <f t="shared" si="0"/>
        <v>793705.13170000003</v>
      </c>
      <c r="H12" s="27">
        <f>RA!J16</f>
        <v>6.9562099067579704</v>
      </c>
      <c r="I12" s="20">
        <f>VLOOKUP(B12,RMS!B:D,3,FALSE)</f>
        <v>853044.25430000003</v>
      </c>
      <c r="J12" s="21">
        <f>VLOOKUP(B12,RMS!B:E,4,FALSE)</f>
        <v>793705.13170000003</v>
      </c>
      <c r="K12" s="22">
        <f t="shared" si="1"/>
        <v>0.45819999999366701</v>
      </c>
      <c r="L12" s="22">
        <f t="shared" si="2"/>
        <v>0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627476.19539999997</v>
      </c>
      <c r="F13" s="25">
        <f>VLOOKUP(C13,RA!B17:I52,8,0)</f>
        <v>63260.512000000002</v>
      </c>
      <c r="G13" s="16">
        <f t="shared" si="0"/>
        <v>564215.68339999998</v>
      </c>
      <c r="H13" s="27">
        <f>RA!J17</f>
        <v>10.081738951016799</v>
      </c>
      <c r="I13" s="20">
        <f>VLOOKUP(B13,RMS!B:D,3,FALSE)</f>
        <v>627476.29856239306</v>
      </c>
      <c r="J13" s="21">
        <f>VLOOKUP(B13,RMS!B:E,4,FALSE)</f>
        <v>564215.68344444397</v>
      </c>
      <c r="K13" s="22">
        <f t="shared" si="1"/>
        <v>-0.10316239309031516</v>
      </c>
      <c r="L13" s="22">
        <f t="shared" si="2"/>
        <v>-4.4443993829190731E-5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1648929.2690000001</v>
      </c>
      <c r="F14" s="25">
        <f>VLOOKUP(C14,RA!B18:I53,8,0)</f>
        <v>216369.625</v>
      </c>
      <c r="G14" s="16">
        <f t="shared" si="0"/>
        <v>1432559.6440000001</v>
      </c>
      <c r="H14" s="27">
        <f>RA!J18</f>
        <v>13.121825724593901</v>
      </c>
      <c r="I14" s="20">
        <f>VLOOKUP(B14,RMS!B:D,3,FALSE)</f>
        <v>1648929.66440085</v>
      </c>
      <c r="J14" s="21">
        <f>VLOOKUP(B14,RMS!B:E,4,FALSE)</f>
        <v>1432559.63393675</v>
      </c>
      <c r="K14" s="22">
        <f t="shared" si="1"/>
        <v>-0.39540084986947477</v>
      </c>
      <c r="L14" s="22">
        <f t="shared" si="2"/>
        <v>1.0063250083476305E-2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537620.1372</v>
      </c>
      <c r="F15" s="25">
        <f>VLOOKUP(C15,RA!B19:I54,8,0)</f>
        <v>48616.222999999998</v>
      </c>
      <c r="G15" s="16">
        <f t="shared" si="0"/>
        <v>489003.9142</v>
      </c>
      <c r="H15" s="27">
        <f>RA!J19</f>
        <v>9.0428575189166107</v>
      </c>
      <c r="I15" s="20">
        <f>VLOOKUP(B15,RMS!B:D,3,FALSE)</f>
        <v>537620.30543504294</v>
      </c>
      <c r="J15" s="21">
        <f>VLOOKUP(B15,RMS!B:E,4,FALSE)</f>
        <v>489003.91424359003</v>
      </c>
      <c r="K15" s="22">
        <f t="shared" si="1"/>
        <v>-0.16823504294734448</v>
      </c>
      <c r="L15" s="22">
        <f t="shared" si="2"/>
        <v>-4.3590029235929251E-5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906077.6348</v>
      </c>
      <c r="F16" s="25">
        <f>VLOOKUP(C16,RA!B20:I55,8,0)</f>
        <v>59842.902699999999</v>
      </c>
      <c r="G16" s="16">
        <f t="shared" si="0"/>
        <v>846234.73210000002</v>
      </c>
      <c r="H16" s="27">
        <f>RA!J20</f>
        <v>6.60461095182084</v>
      </c>
      <c r="I16" s="20">
        <f>VLOOKUP(B16,RMS!B:D,3,FALSE)</f>
        <v>906077.59640000004</v>
      </c>
      <c r="J16" s="21">
        <f>VLOOKUP(B16,RMS!B:E,4,FALSE)</f>
        <v>846234.73210000002</v>
      </c>
      <c r="K16" s="22">
        <f t="shared" si="1"/>
        <v>3.8399999961256981E-2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338288.54570000002</v>
      </c>
      <c r="F17" s="25">
        <f>VLOOKUP(C17,RA!B21:I56,8,0)</f>
        <v>32257.666700000002</v>
      </c>
      <c r="G17" s="16">
        <f t="shared" si="0"/>
        <v>306030.87900000002</v>
      </c>
      <c r="H17" s="27">
        <f>RA!J21</f>
        <v>9.5355480136790192</v>
      </c>
      <c r="I17" s="20">
        <f>VLOOKUP(B17,RMS!B:D,3,FALSE)</f>
        <v>338288.594941366</v>
      </c>
      <c r="J17" s="21">
        <f>VLOOKUP(B17,RMS!B:E,4,FALSE)</f>
        <v>306030.87875602499</v>
      </c>
      <c r="K17" s="22">
        <f t="shared" si="1"/>
        <v>-4.9241365981288254E-2</v>
      </c>
      <c r="L17" s="22">
        <f t="shared" si="2"/>
        <v>2.4397502420470119E-4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1111767.9933</v>
      </c>
      <c r="F18" s="25">
        <f>VLOOKUP(C18,RA!B22:I57,8,0)</f>
        <v>87688.276299999998</v>
      </c>
      <c r="G18" s="16">
        <f t="shared" si="0"/>
        <v>1024079.7169999999</v>
      </c>
      <c r="H18" s="27">
        <f>RA!J22</f>
        <v>7.8872819534694196</v>
      </c>
      <c r="I18" s="20">
        <f>VLOOKUP(B18,RMS!B:D,3,FALSE)</f>
        <v>1111768.7131000001</v>
      </c>
      <c r="J18" s="21">
        <f>VLOOKUP(B18,RMS!B:E,4,FALSE)</f>
        <v>1024079.7174</v>
      </c>
      <c r="K18" s="22">
        <f t="shared" si="1"/>
        <v>-0.71980000007897615</v>
      </c>
      <c r="L18" s="22">
        <f t="shared" si="2"/>
        <v>-4.0000001899898052E-4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2385542.6203999999</v>
      </c>
      <c r="F19" s="25">
        <f>VLOOKUP(C19,RA!B23:I58,8,0)</f>
        <v>206572.3714</v>
      </c>
      <c r="G19" s="16">
        <f t="shared" si="0"/>
        <v>2178970.2489999998</v>
      </c>
      <c r="H19" s="27">
        <f>RA!J23</f>
        <v>8.6593452421890795</v>
      </c>
      <c r="I19" s="20">
        <f>VLOOKUP(B19,RMS!B:D,3,FALSE)</f>
        <v>2385543.9329931601</v>
      </c>
      <c r="J19" s="21">
        <f>VLOOKUP(B19,RMS!B:E,4,FALSE)</f>
        <v>2178970.2843213701</v>
      </c>
      <c r="K19" s="22">
        <f t="shared" si="1"/>
        <v>-1.3125931601971388</v>
      </c>
      <c r="L19" s="22">
        <f t="shared" si="2"/>
        <v>-3.5321370232850313E-2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252093.9142</v>
      </c>
      <c r="F20" s="25">
        <f>VLOOKUP(C20,RA!B24:I59,8,0)</f>
        <v>48023.142999999996</v>
      </c>
      <c r="G20" s="16">
        <f t="shared" si="0"/>
        <v>204070.77120000002</v>
      </c>
      <c r="H20" s="27">
        <f>RA!J24</f>
        <v>19.049703421995599</v>
      </c>
      <c r="I20" s="20">
        <f>VLOOKUP(B20,RMS!B:D,3,FALSE)</f>
        <v>252093.88068333</v>
      </c>
      <c r="J20" s="21">
        <f>VLOOKUP(B20,RMS!B:E,4,FALSE)</f>
        <v>204070.75499059301</v>
      </c>
      <c r="K20" s="22">
        <f t="shared" si="1"/>
        <v>3.351666999515146E-2</v>
      </c>
      <c r="L20" s="22">
        <f t="shared" si="2"/>
        <v>1.6209407011047006E-2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274025.98249999998</v>
      </c>
      <c r="F21" s="25">
        <f>VLOOKUP(C21,RA!B25:I60,8,0)</f>
        <v>23727.742600000001</v>
      </c>
      <c r="G21" s="16">
        <f t="shared" si="0"/>
        <v>250298.23989999999</v>
      </c>
      <c r="H21" s="27">
        <f>RA!J25</f>
        <v>8.6589389748835206</v>
      </c>
      <c r="I21" s="20">
        <f>VLOOKUP(B21,RMS!B:D,3,FALSE)</f>
        <v>274025.987799183</v>
      </c>
      <c r="J21" s="21">
        <f>VLOOKUP(B21,RMS!B:E,4,FALSE)</f>
        <v>250298.22505676799</v>
      </c>
      <c r="K21" s="22">
        <f t="shared" si="1"/>
        <v>-5.2991830161772668E-3</v>
      </c>
      <c r="L21" s="22">
        <f t="shared" si="2"/>
        <v>1.4843231998383999E-2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447989.1972</v>
      </c>
      <c r="F22" s="25">
        <f>VLOOKUP(C22,RA!B26:I61,8,0)</f>
        <v>105644.1534</v>
      </c>
      <c r="G22" s="16">
        <f t="shared" si="0"/>
        <v>342345.04379999998</v>
      </c>
      <c r="H22" s="27">
        <f>RA!J26</f>
        <v>23.581852879554202</v>
      </c>
      <c r="I22" s="20">
        <f>VLOOKUP(B22,RMS!B:D,3,FALSE)</f>
        <v>447989.18294136599</v>
      </c>
      <c r="J22" s="21">
        <f>VLOOKUP(B22,RMS!B:E,4,FALSE)</f>
        <v>342345.02614584297</v>
      </c>
      <c r="K22" s="22">
        <f t="shared" si="1"/>
        <v>1.4258634008001536E-2</v>
      </c>
      <c r="L22" s="22">
        <f t="shared" si="2"/>
        <v>1.7654157010838389E-2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221813.71849999999</v>
      </c>
      <c r="F23" s="25">
        <f>VLOOKUP(C23,RA!B27:I62,8,0)</f>
        <v>70320.731400000004</v>
      </c>
      <c r="G23" s="16">
        <f t="shared" si="0"/>
        <v>151492.98709999997</v>
      </c>
      <c r="H23" s="27">
        <f>RA!J27</f>
        <v>31.702606978296501</v>
      </c>
      <c r="I23" s="20">
        <f>VLOOKUP(B23,RMS!B:D,3,FALSE)</f>
        <v>221813.665890515</v>
      </c>
      <c r="J23" s="21">
        <f>VLOOKUP(B23,RMS!B:E,4,FALSE)</f>
        <v>151492.996331417</v>
      </c>
      <c r="K23" s="22">
        <f t="shared" si="1"/>
        <v>5.260948499199003E-2</v>
      </c>
      <c r="L23" s="22">
        <f t="shared" si="2"/>
        <v>-9.2314170324243605E-3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956038.52619999996</v>
      </c>
      <c r="F24" s="25">
        <f>VLOOKUP(C24,RA!B28:I63,8,0)</f>
        <v>29605.2035</v>
      </c>
      <c r="G24" s="16">
        <f t="shared" si="0"/>
        <v>926433.32270000002</v>
      </c>
      <c r="H24" s="27">
        <f>RA!J28</f>
        <v>3.0966538155813499</v>
      </c>
      <c r="I24" s="20">
        <f>VLOOKUP(B24,RMS!B:D,3,FALSE)</f>
        <v>956038.52345663705</v>
      </c>
      <c r="J24" s="21">
        <f>VLOOKUP(B24,RMS!B:E,4,FALSE)</f>
        <v>926433.30916460196</v>
      </c>
      <c r="K24" s="22">
        <f t="shared" si="1"/>
        <v>2.7433629147708416E-3</v>
      </c>
      <c r="L24" s="22">
        <f t="shared" si="2"/>
        <v>1.3535398058593273E-2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654544.64199999999</v>
      </c>
      <c r="F25" s="25">
        <f>VLOOKUP(C25,RA!B29:I64,8,0)</f>
        <v>84937.334000000003</v>
      </c>
      <c r="G25" s="16">
        <f t="shared" si="0"/>
        <v>569607.30799999996</v>
      </c>
      <c r="H25" s="27">
        <f>RA!J29</f>
        <v>12.9765532478379</v>
      </c>
      <c r="I25" s="20">
        <f>VLOOKUP(B25,RMS!B:D,3,FALSE)</f>
        <v>654544.63928318606</v>
      </c>
      <c r="J25" s="21">
        <f>VLOOKUP(B25,RMS!B:E,4,FALSE)</f>
        <v>569607.30078888999</v>
      </c>
      <c r="K25" s="22">
        <f t="shared" si="1"/>
        <v>2.7168139349669218E-3</v>
      </c>
      <c r="L25" s="22">
        <f t="shared" si="2"/>
        <v>7.2111099725589156E-3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1072792.4206000001</v>
      </c>
      <c r="F26" s="25">
        <f>VLOOKUP(C26,RA!B30:I65,8,0)</f>
        <v>147258.61780000001</v>
      </c>
      <c r="G26" s="16">
        <f t="shared" si="0"/>
        <v>925533.80280000006</v>
      </c>
      <c r="H26" s="27">
        <f>RA!J30</f>
        <v>13.726664634491</v>
      </c>
      <c r="I26" s="20">
        <f>VLOOKUP(B26,RMS!B:D,3,FALSE)</f>
        <v>1072792.4196371699</v>
      </c>
      <c r="J26" s="21">
        <f>VLOOKUP(B26,RMS!B:E,4,FALSE)</f>
        <v>925533.59028183797</v>
      </c>
      <c r="K26" s="22">
        <f t="shared" si="1"/>
        <v>9.6283014863729477E-4</v>
      </c>
      <c r="L26" s="22">
        <f t="shared" si="2"/>
        <v>0.21251816209405661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853878.19539999997</v>
      </c>
      <c r="F27" s="25">
        <f>VLOOKUP(C27,RA!B31:I66,8,0)</f>
        <v>-1757.0251000000001</v>
      </c>
      <c r="G27" s="16">
        <f t="shared" si="0"/>
        <v>855635.22049999994</v>
      </c>
      <c r="H27" s="27">
        <f>RA!J31</f>
        <v>-0.205769992660009</v>
      </c>
      <c r="I27" s="20">
        <f>VLOOKUP(B27,RMS!B:D,3,FALSE)</f>
        <v>853878.21770000004</v>
      </c>
      <c r="J27" s="21">
        <f>VLOOKUP(B27,RMS!B:E,4,FALSE)</f>
        <v>855635.19189999998</v>
      </c>
      <c r="K27" s="22">
        <f t="shared" si="1"/>
        <v>-2.2300000069662929E-2</v>
      </c>
      <c r="L27" s="22">
        <f t="shared" si="2"/>
        <v>2.8599999961443245E-2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104198.5116</v>
      </c>
      <c r="F28" s="25">
        <f>VLOOKUP(C28,RA!B32:I67,8,0)</f>
        <v>29061.6512</v>
      </c>
      <c r="G28" s="16">
        <f t="shared" si="0"/>
        <v>75136.860400000005</v>
      </c>
      <c r="H28" s="27">
        <f>RA!J32</f>
        <v>27.8906586608095</v>
      </c>
      <c r="I28" s="20">
        <f>VLOOKUP(B28,RMS!B:D,3,FALSE)</f>
        <v>104198.46093633601</v>
      </c>
      <c r="J28" s="21">
        <f>VLOOKUP(B28,RMS!B:E,4,FALSE)</f>
        <v>75136.861270879599</v>
      </c>
      <c r="K28" s="22">
        <f t="shared" si="1"/>
        <v>5.0663663991144858E-2</v>
      </c>
      <c r="L28" s="22">
        <f t="shared" si="2"/>
        <v>-8.7087959400378168E-4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167408.5484</v>
      </c>
      <c r="F31" s="25">
        <f>VLOOKUP(C31,RA!B35:I70,8,0)</f>
        <v>19031.587200000002</v>
      </c>
      <c r="G31" s="16">
        <f t="shared" si="0"/>
        <v>148376.96119999999</v>
      </c>
      <c r="H31" s="27">
        <f>RA!J35</f>
        <v>11.368348499460501</v>
      </c>
      <c r="I31" s="20">
        <f>VLOOKUP(B31,RMS!B:D,3,FALSE)</f>
        <v>167408.5478</v>
      </c>
      <c r="J31" s="21">
        <f>VLOOKUP(B31,RMS!B:E,4,FALSE)</f>
        <v>148376.95370000001</v>
      </c>
      <c r="K31" s="22">
        <f t="shared" si="1"/>
        <v>5.9999999939464033E-4</v>
      </c>
      <c r="L31" s="22">
        <f t="shared" si="2"/>
        <v>7.4999999778810889E-3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256824.7867</v>
      </c>
      <c r="F35" s="25">
        <f>VLOOKUP(C35,RA!B8:I74,8,0)</f>
        <v>15641.020500000001</v>
      </c>
      <c r="G35" s="16">
        <f t="shared" si="0"/>
        <v>241183.76619999998</v>
      </c>
      <c r="H35" s="27">
        <f>RA!J39</f>
        <v>6.0901522399668</v>
      </c>
      <c r="I35" s="20">
        <f>VLOOKUP(B35,RMS!B:D,3,FALSE)</f>
        <v>256824.78632478599</v>
      </c>
      <c r="J35" s="21">
        <f>VLOOKUP(B35,RMS!B:E,4,FALSE)</f>
        <v>241183.76923076899</v>
      </c>
      <c r="K35" s="22">
        <f t="shared" si="1"/>
        <v>3.7521400372497737E-4</v>
      </c>
      <c r="L35" s="22">
        <f t="shared" si="2"/>
        <v>-3.0307690030895174E-3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433940.96610000002</v>
      </c>
      <c r="F36" s="25">
        <f>VLOOKUP(C36,RA!B8:I75,8,0)</f>
        <v>22351.219300000001</v>
      </c>
      <c r="G36" s="16">
        <f t="shared" si="0"/>
        <v>411589.74680000002</v>
      </c>
      <c r="H36" s="27">
        <f>RA!J40</f>
        <v>5.1507511496043596</v>
      </c>
      <c r="I36" s="20">
        <f>VLOOKUP(B36,RMS!B:D,3,FALSE)</f>
        <v>433940.95657948701</v>
      </c>
      <c r="J36" s="21">
        <f>VLOOKUP(B36,RMS!B:E,4,FALSE)</f>
        <v>411589.74684273498</v>
      </c>
      <c r="K36" s="22">
        <f t="shared" si="1"/>
        <v>9.5205130055546761E-3</v>
      </c>
      <c r="L36" s="22">
        <f t="shared" si="2"/>
        <v>-4.2734958697110415E-5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14711.231</v>
      </c>
      <c r="F40" s="25">
        <f>VLOOKUP(C40,RA!B8:I78,8,0)</f>
        <v>2394.0569</v>
      </c>
      <c r="G40" s="16">
        <f t="shared" si="0"/>
        <v>12317.1741</v>
      </c>
      <c r="H40" s="27">
        <f>RA!J43</f>
        <v>0</v>
      </c>
      <c r="I40" s="20">
        <f>VLOOKUP(B40,RMS!B:D,3,FALSE)</f>
        <v>14711.231147417</v>
      </c>
      <c r="J40" s="21">
        <f>VLOOKUP(B40,RMS!B:E,4,FALSE)</f>
        <v>12317.1738143862</v>
      </c>
      <c r="K40" s="22">
        <f t="shared" si="1"/>
        <v>-1.474170003348263E-4</v>
      </c>
      <c r="L40" s="22">
        <f t="shared" si="2"/>
        <v>2.8561379986058455E-4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15735160.9563</v>
      </c>
      <c r="E7" s="65">
        <v>27586454</v>
      </c>
      <c r="F7" s="66">
        <v>57.039447535736201</v>
      </c>
      <c r="G7" s="65">
        <v>17325685.760499999</v>
      </c>
      <c r="H7" s="66">
        <v>-9.18015498022109</v>
      </c>
      <c r="I7" s="65">
        <v>1748298.6301</v>
      </c>
      <c r="J7" s="66">
        <v>11.1107769088312</v>
      </c>
      <c r="K7" s="65">
        <v>1771736.702</v>
      </c>
      <c r="L7" s="66">
        <v>10.226069700740499</v>
      </c>
      <c r="M7" s="66">
        <v>-1.3228868529698999E-2</v>
      </c>
      <c r="N7" s="65">
        <v>546060312.20669997</v>
      </c>
      <c r="O7" s="65">
        <v>5316384495.8297997</v>
      </c>
      <c r="P7" s="65">
        <v>890736</v>
      </c>
      <c r="Q7" s="65">
        <v>894094</v>
      </c>
      <c r="R7" s="66">
        <v>-0.37557572246318399</v>
      </c>
      <c r="S7" s="65">
        <v>17.665347483766201</v>
      </c>
      <c r="T7" s="65">
        <v>17.602015960849801</v>
      </c>
      <c r="U7" s="67">
        <v>0.358507088381254</v>
      </c>
      <c r="V7" s="55"/>
      <c r="W7" s="55"/>
    </row>
    <row r="8" spans="1:23" ht="14.25" thickBot="1" x14ac:dyDescent="0.2">
      <c r="A8" s="50">
        <v>41911</v>
      </c>
      <c r="B8" s="53" t="s">
        <v>6</v>
      </c>
      <c r="C8" s="54"/>
      <c r="D8" s="68">
        <v>649242.4351</v>
      </c>
      <c r="E8" s="68">
        <v>921931</v>
      </c>
      <c r="F8" s="69">
        <v>70.4220202054167</v>
      </c>
      <c r="G8" s="68">
        <v>614086.9952</v>
      </c>
      <c r="H8" s="69">
        <v>5.7248305492205498</v>
      </c>
      <c r="I8" s="68">
        <v>170393.96599999999</v>
      </c>
      <c r="J8" s="69">
        <v>26.2450444992486</v>
      </c>
      <c r="K8" s="68">
        <v>177242.4779</v>
      </c>
      <c r="L8" s="69">
        <v>28.862763628836401</v>
      </c>
      <c r="M8" s="69">
        <v>-3.8639224530949999E-2</v>
      </c>
      <c r="N8" s="68">
        <v>22294297.625700001</v>
      </c>
      <c r="O8" s="68">
        <v>203398769.4833</v>
      </c>
      <c r="P8" s="68">
        <v>23003</v>
      </c>
      <c r="Q8" s="68">
        <v>23844</v>
      </c>
      <c r="R8" s="69">
        <v>-3.5270927696695198</v>
      </c>
      <c r="S8" s="68">
        <v>28.224250536886501</v>
      </c>
      <c r="T8" s="68">
        <v>26.190173314041299</v>
      </c>
      <c r="U8" s="70">
        <v>7.2068422868726802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78023.687900000004</v>
      </c>
      <c r="E9" s="68">
        <v>119967</v>
      </c>
      <c r="F9" s="69">
        <v>65.037625263614203</v>
      </c>
      <c r="G9" s="68">
        <v>71992.305999999997</v>
      </c>
      <c r="H9" s="69">
        <v>8.3778145681290006</v>
      </c>
      <c r="I9" s="68">
        <v>17009.642199999998</v>
      </c>
      <c r="J9" s="69">
        <v>21.800612939240501</v>
      </c>
      <c r="K9" s="68">
        <v>15650.423199999999</v>
      </c>
      <c r="L9" s="69">
        <v>21.7390219449284</v>
      </c>
      <c r="M9" s="69">
        <v>8.6848705790908004E-2</v>
      </c>
      <c r="N9" s="68">
        <v>3478235.6850000001</v>
      </c>
      <c r="O9" s="68">
        <v>35545875.898199998</v>
      </c>
      <c r="P9" s="68">
        <v>4482</v>
      </c>
      <c r="Q9" s="68">
        <v>4589</v>
      </c>
      <c r="R9" s="69">
        <v>-2.3316626716060198</v>
      </c>
      <c r="S9" s="68">
        <v>17.408230232039301</v>
      </c>
      <c r="T9" s="68">
        <v>16.5346016561342</v>
      </c>
      <c r="U9" s="70">
        <v>5.0184801341675298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139034.4615</v>
      </c>
      <c r="E10" s="68">
        <v>130071</v>
      </c>
      <c r="F10" s="69">
        <v>106.89120672555801</v>
      </c>
      <c r="G10" s="68">
        <v>114488.7656</v>
      </c>
      <c r="H10" s="69">
        <v>21.439392565168902</v>
      </c>
      <c r="I10" s="68">
        <v>33617.934399999998</v>
      </c>
      <c r="J10" s="69">
        <v>24.179569609797799</v>
      </c>
      <c r="K10" s="68">
        <v>18355.478299999999</v>
      </c>
      <c r="L10" s="69">
        <v>16.0325584818778</v>
      </c>
      <c r="M10" s="69">
        <v>0.83149323872426695</v>
      </c>
      <c r="N10" s="68">
        <v>3904932.3875000002</v>
      </c>
      <c r="O10" s="68">
        <v>50404376.364699997</v>
      </c>
      <c r="P10" s="68">
        <v>81097</v>
      </c>
      <c r="Q10" s="68">
        <v>80099</v>
      </c>
      <c r="R10" s="69">
        <v>1.2459581268180699</v>
      </c>
      <c r="S10" s="68">
        <v>1.7144217603610501</v>
      </c>
      <c r="T10" s="68">
        <v>1.5295784691444301</v>
      </c>
      <c r="U10" s="70">
        <v>10.781669685392201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43959.324399999998</v>
      </c>
      <c r="E11" s="68">
        <v>54793</v>
      </c>
      <c r="F11" s="69">
        <v>80.227993356815702</v>
      </c>
      <c r="G11" s="68">
        <v>40199.3537</v>
      </c>
      <c r="H11" s="69">
        <v>9.3533113195299897</v>
      </c>
      <c r="I11" s="68">
        <v>9716.1326000000008</v>
      </c>
      <c r="J11" s="69">
        <v>22.102552149322801</v>
      </c>
      <c r="K11" s="68">
        <v>7936.7204000000002</v>
      </c>
      <c r="L11" s="69">
        <v>19.743402989088398</v>
      </c>
      <c r="M11" s="69">
        <v>0.22419993527805299</v>
      </c>
      <c r="N11" s="68">
        <v>1647640.5118</v>
      </c>
      <c r="O11" s="68">
        <v>20420424.275400002</v>
      </c>
      <c r="P11" s="68">
        <v>2249</v>
      </c>
      <c r="Q11" s="68">
        <v>2301</v>
      </c>
      <c r="R11" s="69">
        <v>-2.2598870056497198</v>
      </c>
      <c r="S11" s="68">
        <v>19.546164695420199</v>
      </c>
      <c r="T11" s="68">
        <v>19.367009300304201</v>
      </c>
      <c r="U11" s="70">
        <v>0.91657569609012501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235518.80840000001</v>
      </c>
      <c r="E12" s="68">
        <v>402203</v>
      </c>
      <c r="F12" s="69">
        <v>58.5571983301964</v>
      </c>
      <c r="G12" s="68">
        <v>277989.00770000002</v>
      </c>
      <c r="H12" s="69">
        <v>-15.2776541962526</v>
      </c>
      <c r="I12" s="68">
        <v>29426.513200000001</v>
      </c>
      <c r="J12" s="69">
        <v>12.494336821721101</v>
      </c>
      <c r="K12" s="68">
        <v>10064.5861</v>
      </c>
      <c r="L12" s="69">
        <v>3.6204978690601699</v>
      </c>
      <c r="M12" s="69">
        <v>1.92376784376657</v>
      </c>
      <c r="N12" s="68">
        <v>7599420.7471000003</v>
      </c>
      <c r="O12" s="68">
        <v>64054237.817100003</v>
      </c>
      <c r="P12" s="68">
        <v>3284</v>
      </c>
      <c r="Q12" s="68">
        <v>3566</v>
      </c>
      <c r="R12" s="69">
        <v>-7.9080201906898502</v>
      </c>
      <c r="S12" s="68">
        <v>71.717054933008498</v>
      </c>
      <c r="T12" s="68">
        <v>71.404699355019602</v>
      </c>
      <c r="U12" s="70">
        <v>0.43553876868015501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247703.32440000001</v>
      </c>
      <c r="E13" s="68">
        <v>471899</v>
      </c>
      <c r="F13" s="69">
        <v>52.490750012184797</v>
      </c>
      <c r="G13" s="68">
        <v>303900.4621</v>
      </c>
      <c r="H13" s="69">
        <v>-18.491955330264702</v>
      </c>
      <c r="I13" s="68">
        <v>73115.462400000004</v>
      </c>
      <c r="J13" s="69">
        <v>29.517352089280202</v>
      </c>
      <c r="K13" s="68">
        <v>74142.872900000002</v>
      </c>
      <c r="L13" s="69">
        <v>24.3970912013957</v>
      </c>
      <c r="M13" s="69">
        <v>-1.3857171428813E-2</v>
      </c>
      <c r="N13" s="68">
        <v>8779949.2879000008</v>
      </c>
      <c r="O13" s="68">
        <v>98919091.537499994</v>
      </c>
      <c r="P13" s="68">
        <v>9440</v>
      </c>
      <c r="Q13" s="68">
        <v>9118</v>
      </c>
      <c r="R13" s="69">
        <v>3.5314762009212499</v>
      </c>
      <c r="S13" s="68">
        <v>26.239758940678001</v>
      </c>
      <c r="T13" s="68">
        <v>24.928714794911201</v>
      </c>
      <c r="U13" s="70">
        <v>4.9964031633475399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150852.24950000001</v>
      </c>
      <c r="E14" s="68">
        <v>217456</v>
      </c>
      <c r="F14" s="69">
        <v>69.371389844382307</v>
      </c>
      <c r="G14" s="68">
        <v>223740.32620000001</v>
      </c>
      <c r="H14" s="69">
        <v>-32.577085203159101</v>
      </c>
      <c r="I14" s="68">
        <v>30102.1237</v>
      </c>
      <c r="J14" s="69">
        <v>19.954706542178499</v>
      </c>
      <c r="K14" s="68">
        <v>48555.387999999999</v>
      </c>
      <c r="L14" s="69">
        <v>21.701670335725101</v>
      </c>
      <c r="M14" s="69">
        <v>-0.38004565631315701</v>
      </c>
      <c r="N14" s="68">
        <v>4574800.6708000004</v>
      </c>
      <c r="O14" s="68">
        <v>47624404.243799999</v>
      </c>
      <c r="P14" s="68">
        <v>2389</v>
      </c>
      <c r="Q14" s="68">
        <v>2233</v>
      </c>
      <c r="R14" s="69">
        <v>6.9861173309449196</v>
      </c>
      <c r="S14" s="68">
        <v>63.144516324822099</v>
      </c>
      <c r="T14" s="68">
        <v>59.321378101209099</v>
      </c>
      <c r="U14" s="70">
        <v>6.0545846989251499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71818.916400000002</v>
      </c>
      <c r="E15" s="68">
        <v>225401</v>
      </c>
      <c r="F15" s="69">
        <v>31.862731931091702</v>
      </c>
      <c r="G15" s="68">
        <v>144777.4289</v>
      </c>
      <c r="H15" s="69">
        <v>-50.393568289152</v>
      </c>
      <c r="I15" s="68">
        <v>14730.262000000001</v>
      </c>
      <c r="J15" s="69">
        <v>20.510281605975301</v>
      </c>
      <c r="K15" s="68">
        <v>36998.372199999998</v>
      </c>
      <c r="L15" s="69">
        <v>25.555345526653401</v>
      </c>
      <c r="M15" s="69">
        <v>-0.60186729512386505</v>
      </c>
      <c r="N15" s="68">
        <v>3923443.1401999998</v>
      </c>
      <c r="O15" s="68">
        <v>37629022.038400002</v>
      </c>
      <c r="P15" s="68">
        <v>1797</v>
      </c>
      <c r="Q15" s="68">
        <v>1626</v>
      </c>
      <c r="R15" s="69">
        <v>10.516605166051701</v>
      </c>
      <c r="S15" s="68">
        <v>39.966008013355598</v>
      </c>
      <c r="T15" s="68">
        <v>40.453949938499399</v>
      </c>
      <c r="U15" s="70">
        <v>-1.22089232675111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853044.71250000002</v>
      </c>
      <c r="E16" s="68">
        <v>1732786</v>
      </c>
      <c r="F16" s="69">
        <v>49.229663241738997</v>
      </c>
      <c r="G16" s="68">
        <v>741117.35609999998</v>
      </c>
      <c r="H16" s="69">
        <v>15.102514531436499</v>
      </c>
      <c r="I16" s="68">
        <v>59339.580800000003</v>
      </c>
      <c r="J16" s="69">
        <v>6.9562099067579704</v>
      </c>
      <c r="K16" s="68">
        <v>49747.0622</v>
      </c>
      <c r="L16" s="69">
        <v>6.7124405858992704</v>
      </c>
      <c r="M16" s="69">
        <v>0.19282583082865901</v>
      </c>
      <c r="N16" s="68">
        <v>31708102.135600001</v>
      </c>
      <c r="O16" s="68">
        <v>279688170.36659998</v>
      </c>
      <c r="P16" s="68">
        <v>45764</v>
      </c>
      <c r="Q16" s="68">
        <v>51344</v>
      </c>
      <c r="R16" s="69">
        <v>-10.867871611093801</v>
      </c>
      <c r="S16" s="68">
        <v>18.640081996766</v>
      </c>
      <c r="T16" s="68">
        <v>16.867022602446202</v>
      </c>
      <c r="U16" s="70">
        <v>9.5120793708278306</v>
      </c>
      <c r="V16" s="55"/>
      <c r="W16" s="55"/>
    </row>
    <row r="17" spans="1:21" ht="12" thickBot="1" x14ac:dyDescent="0.2">
      <c r="A17" s="51"/>
      <c r="B17" s="53" t="s">
        <v>15</v>
      </c>
      <c r="C17" s="54"/>
      <c r="D17" s="68">
        <v>627476.19539999997</v>
      </c>
      <c r="E17" s="68">
        <v>833013</v>
      </c>
      <c r="F17" s="69">
        <v>75.326098800378901</v>
      </c>
      <c r="G17" s="68">
        <v>542347.94099999999</v>
      </c>
      <c r="H17" s="69">
        <v>15.696243677635699</v>
      </c>
      <c r="I17" s="68">
        <v>63260.512000000002</v>
      </c>
      <c r="J17" s="69">
        <v>10.081738951016799</v>
      </c>
      <c r="K17" s="68">
        <v>34852.975299999998</v>
      </c>
      <c r="L17" s="69">
        <v>6.4263128271007899</v>
      </c>
      <c r="M17" s="69">
        <v>0.815067765534497</v>
      </c>
      <c r="N17" s="68">
        <v>41810983.195100002</v>
      </c>
      <c r="O17" s="68">
        <v>277949605.25</v>
      </c>
      <c r="P17" s="68">
        <v>11302</v>
      </c>
      <c r="Q17" s="68">
        <v>11393</v>
      </c>
      <c r="R17" s="69">
        <v>-0.798736066005445</v>
      </c>
      <c r="S17" s="68">
        <v>55.519040470713101</v>
      </c>
      <c r="T17" s="68">
        <v>43.220620161502701</v>
      </c>
      <c r="U17" s="70">
        <v>22.1517162489471</v>
      </c>
    </row>
    <row r="18" spans="1:21" ht="12" thickBot="1" x14ac:dyDescent="0.2">
      <c r="A18" s="51"/>
      <c r="B18" s="53" t="s">
        <v>16</v>
      </c>
      <c r="C18" s="54"/>
      <c r="D18" s="68">
        <v>1648929.2690000001</v>
      </c>
      <c r="E18" s="68">
        <v>2522642</v>
      </c>
      <c r="F18" s="69">
        <v>65.365171474985402</v>
      </c>
      <c r="G18" s="68">
        <v>1636341.7918</v>
      </c>
      <c r="H18" s="69">
        <v>0.76924498677952702</v>
      </c>
      <c r="I18" s="68">
        <v>216369.625</v>
      </c>
      <c r="J18" s="69">
        <v>13.121825724593901</v>
      </c>
      <c r="K18" s="68">
        <v>219429.1453</v>
      </c>
      <c r="L18" s="69">
        <v>13.409737892144401</v>
      </c>
      <c r="M18" s="69">
        <v>-1.3943089901832E-2</v>
      </c>
      <c r="N18" s="68">
        <v>46161472.6083</v>
      </c>
      <c r="O18" s="68">
        <v>627345968.08449996</v>
      </c>
      <c r="P18" s="68">
        <v>73263</v>
      </c>
      <c r="Q18" s="68">
        <v>67513</v>
      </c>
      <c r="R18" s="69">
        <v>8.5168782308592501</v>
      </c>
      <c r="S18" s="68">
        <v>22.506985367784601</v>
      </c>
      <c r="T18" s="68">
        <v>23.667276368995601</v>
      </c>
      <c r="U18" s="70">
        <v>-5.1552483917807699</v>
      </c>
    </row>
    <row r="19" spans="1:21" ht="12" thickBot="1" x14ac:dyDescent="0.2">
      <c r="A19" s="51"/>
      <c r="B19" s="53" t="s">
        <v>17</v>
      </c>
      <c r="C19" s="54"/>
      <c r="D19" s="68">
        <v>537620.1372</v>
      </c>
      <c r="E19" s="68">
        <v>864060</v>
      </c>
      <c r="F19" s="69">
        <v>62.220232067217601</v>
      </c>
      <c r="G19" s="68">
        <v>602819.42509999999</v>
      </c>
      <c r="H19" s="69">
        <v>-10.8157244417239</v>
      </c>
      <c r="I19" s="68">
        <v>48616.222999999998</v>
      </c>
      <c r="J19" s="69">
        <v>9.0428575189166107</v>
      </c>
      <c r="K19" s="68">
        <v>52968.9421</v>
      </c>
      <c r="L19" s="69">
        <v>8.7868671602964898</v>
      </c>
      <c r="M19" s="69">
        <v>-8.2174929825529E-2</v>
      </c>
      <c r="N19" s="68">
        <v>18530502.649099998</v>
      </c>
      <c r="O19" s="68">
        <v>200609230.1936</v>
      </c>
      <c r="P19" s="68">
        <v>11554</v>
      </c>
      <c r="Q19" s="68">
        <v>11261</v>
      </c>
      <c r="R19" s="69">
        <v>2.6019003640884502</v>
      </c>
      <c r="S19" s="68">
        <v>46.531083365068397</v>
      </c>
      <c r="T19" s="68">
        <v>46.410435316579303</v>
      </c>
      <c r="U19" s="70">
        <v>0.259284847383567</v>
      </c>
    </row>
    <row r="20" spans="1:21" ht="12" thickBot="1" x14ac:dyDescent="0.2">
      <c r="A20" s="51"/>
      <c r="B20" s="53" t="s">
        <v>18</v>
      </c>
      <c r="C20" s="54"/>
      <c r="D20" s="68">
        <v>906077.6348</v>
      </c>
      <c r="E20" s="68">
        <v>1891866</v>
      </c>
      <c r="F20" s="69">
        <v>47.893330436722302</v>
      </c>
      <c r="G20" s="68">
        <v>1203000.1906000001</v>
      </c>
      <c r="H20" s="69">
        <v>-24.681837801863399</v>
      </c>
      <c r="I20" s="68">
        <v>59842.902699999999</v>
      </c>
      <c r="J20" s="69">
        <v>6.60461095182084</v>
      </c>
      <c r="K20" s="68">
        <v>63915.003599999996</v>
      </c>
      <c r="L20" s="69">
        <v>5.3129670385274199</v>
      </c>
      <c r="M20" s="69">
        <v>-6.3711189402169993E-2</v>
      </c>
      <c r="N20" s="68">
        <v>33620448.623899996</v>
      </c>
      <c r="O20" s="68">
        <v>304943117.26599997</v>
      </c>
      <c r="P20" s="68">
        <v>38740</v>
      </c>
      <c r="Q20" s="68">
        <v>39473</v>
      </c>
      <c r="R20" s="69">
        <v>-1.8569655207356901</v>
      </c>
      <c r="S20" s="68">
        <v>23.388684429530201</v>
      </c>
      <c r="T20" s="68">
        <v>24.857193757758498</v>
      </c>
      <c r="U20" s="70">
        <v>-6.2787170978036997</v>
      </c>
    </row>
    <row r="21" spans="1:21" ht="12" thickBot="1" x14ac:dyDescent="0.2">
      <c r="A21" s="51"/>
      <c r="B21" s="53" t="s">
        <v>19</v>
      </c>
      <c r="C21" s="54"/>
      <c r="D21" s="68">
        <v>338288.54570000002</v>
      </c>
      <c r="E21" s="68">
        <v>471594</v>
      </c>
      <c r="F21" s="69">
        <v>71.733004597174698</v>
      </c>
      <c r="G21" s="68">
        <v>345287.99589999998</v>
      </c>
      <c r="H21" s="69">
        <v>-2.02713395284878</v>
      </c>
      <c r="I21" s="68">
        <v>32257.666700000002</v>
      </c>
      <c r="J21" s="69">
        <v>9.5355480136790192</v>
      </c>
      <c r="K21" s="68">
        <v>51668.605799999998</v>
      </c>
      <c r="L21" s="69">
        <v>14.963916039225399</v>
      </c>
      <c r="M21" s="69">
        <v>-0.37568149555140501</v>
      </c>
      <c r="N21" s="68">
        <v>10863146.4453</v>
      </c>
      <c r="O21" s="68">
        <v>119487731.9152</v>
      </c>
      <c r="P21" s="68">
        <v>28824</v>
      </c>
      <c r="Q21" s="68">
        <v>27831</v>
      </c>
      <c r="R21" s="69">
        <v>3.5679637813948601</v>
      </c>
      <c r="S21" s="68">
        <v>11.736349767554801</v>
      </c>
      <c r="T21" s="68">
        <v>11.401367184075299</v>
      </c>
      <c r="U21" s="70">
        <v>2.8542314272668099</v>
      </c>
    </row>
    <row r="22" spans="1:21" ht="12" thickBot="1" x14ac:dyDescent="0.2">
      <c r="A22" s="51"/>
      <c r="B22" s="53" t="s">
        <v>20</v>
      </c>
      <c r="C22" s="54"/>
      <c r="D22" s="68">
        <v>1111767.9933</v>
      </c>
      <c r="E22" s="68">
        <v>1367963</v>
      </c>
      <c r="F22" s="69">
        <v>81.271788293981601</v>
      </c>
      <c r="G22" s="68">
        <v>987728.80009999999</v>
      </c>
      <c r="H22" s="69">
        <v>12.5580213098415</v>
      </c>
      <c r="I22" s="68">
        <v>87688.276299999998</v>
      </c>
      <c r="J22" s="69">
        <v>7.8872819534694196</v>
      </c>
      <c r="K22" s="68">
        <v>111147.06789999999</v>
      </c>
      <c r="L22" s="69">
        <v>11.2527920506871</v>
      </c>
      <c r="M22" s="69">
        <v>-0.21106082277497501</v>
      </c>
      <c r="N22" s="68">
        <v>34609425.597900003</v>
      </c>
      <c r="O22" s="68">
        <v>370083062.93519998</v>
      </c>
      <c r="P22" s="68">
        <v>64920</v>
      </c>
      <c r="Q22" s="68">
        <v>68252</v>
      </c>
      <c r="R22" s="69">
        <v>-4.8819082224696704</v>
      </c>
      <c r="S22" s="68">
        <v>17.125200143253199</v>
      </c>
      <c r="T22" s="68">
        <v>16.892502418976701</v>
      </c>
      <c r="U22" s="70">
        <v>1.3588029472938901</v>
      </c>
    </row>
    <row r="23" spans="1:21" ht="12" thickBot="1" x14ac:dyDescent="0.2">
      <c r="A23" s="51"/>
      <c r="B23" s="53" t="s">
        <v>21</v>
      </c>
      <c r="C23" s="54"/>
      <c r="D23" s="68">
        <v>2385542.6203999999</v>
      </c>
      <c r="E23" s="68">
        <v>5676425</v>
      </c>
      <c r="F23" s="69">
        <v>42.025440667321398</v>
      </c>
      <c r="G23" s="68">
        <v>3265607.9271</v>
      </c>
      <c r="H23" s="69">
        <v>-26.9495091372324</v>
      </c>
      <c r="I23" s="68">
        <v>206572.3714</v>
      </c>
      <c r="J23" s="69">
        <v>8.6593452421890795</v>
      </c>
      <c r="K23" s="68">
        <v>189477.69279999999</v>
      </c>
      <c r="L23" s="69">
        <v>5.8022180564788197</v>
      </c>
      <c r="M23" s="69">
        <v>9.0220006098786998E-2</v>
      </c>
      <c r="N23" s="68">
        <v>83860337.203199998</v>
      </c>
      <c r="O23" s="68">
        <v>784040501.45249999</v>
      </c>
      <c r="P23" s="68">
        <v>78664</v>
      </c>
      <c r="Q23" s="68">
        <v>81982</v>
      </c>
      <c r="R23" s="69">
        <v>-4.0472298797297004</v>
      </c>
      <c r="S23" s="68">
        <v>30.325722317705701</v>
      </c>
      <c r="T23" s="68">
        <v>31.521831377619499</v>
      </c>
      <c r="U23" s="70">
        <v>-3.9442063321124898</v>
      </c>
    </row>
    <row r="24" spans="1:21" ht="12" thickBot="1" x14ac:dyDescent="0.2">
      <c r="A24" s="51"/>
      <c r="B24" s="53" t="s">
        <v>22</v>
      </c>
      <c r="C24" s="54"/>
      <c r="D24" s="68">
        <v>252093.9142</v>
      </c>
      <c r="E24" s="68">
        <v>476686</v>
      </c>
      <c r="F24" s="69">
        <v>52.884690173405602</v>
      </c>
      <c r="G24" s="68">
        <v>294709.14380000002</v>
      </c>
      <c r="H24" s="69">
        <v>-14.4600975220912</v>
      </c>
      <c r="I24" s="68">
        <v>48023.142999999996</v>
      </c>
      <c r="J24" s="69">
        <v>19.049703421995599</v>
      </c>
      <c r="K24" s="68">
        <v>48583.448900000003</v>
      </c>
      <c r="L24" s="69">
        <v>16.485219383953201</v>
      </c>
      <c r="M24" s="69">
        <v>-1.153285558531E-2</v>
      </c>
      <c r="N24" s="68">
        <v>8415589.8284000009</v>
      </c>
      <c r="O24" s="68">
        <v>84166874.787100002</v>
      </c>
      <c r="P24" s="68">
        <v>26828</v>
      </c>
      <c r="Q24" s="68">
        <v>25737</v>
      </c>
      <c r="R24" s="69">
        <v>4.2390332983642098</v>
      </c>
      <c r="S24" s="68">
        <v>9.3966719173997308</v>
      </c>
      <c r="T24" s="68">
        <v>9.3394066363600992</v>
      </c>
      <c r="U24" s="70">
        <v>0.60942088372361702</v>
      </c>
    </row>
    <row r="25" spans="1:21" ht="12" thickBot="1" x14ac:dyDescent="0.2">
      <c r="A25" s="51"/>
      <c r="B25" s="53" t="s">
        <v>23</v>
      </c>
      <c r="C25" s="54"/>
      <c r="D25" s="68">
        <v>274025.98249999998</v>
      </c>
      <c r="E25" s="68">
        <v>278177</v>
      </c>
      <c r="F25" s="69">
        <v>98.507778320997105</v>
      </c>
      <c r="G25" s="68">
        <v>260002.3199</v>
      </c>
      <c r="H25" s="69">
        <v>5.3936682585730997</v>
      </c>
      <c r="I25" s="68">
        <v>23727.742600000001</v>
      </c>
      <c r="J25" s="69">
        <v>8.6589389748835206</v>
      </c>
      <c r="K25" s="68">
        <v>26011.118299999998</v>
      </c>
      <c r="L25" s="69">
        <v>10.004187004948299</v>
      </c>
      <c r="M25" s="69">
        <v>-8.7784603247911999E-2</v>
      </c>
      <c r="N25" s="68">
        <v>8873868.1932999995</v>
      </c>
      <c r="O25" s="68">
        <v>82077060.112900004</v>
      </c>
      <c r="P25" s="68">
        <v>19048</v>
      </c>
      <c r="Q25" s="68">
        <v>19095</v>
      </c>
      <c r="R25" s="69">
        <v>-0.24613773239068301</v>
      </c>
      <c r="S25" s="68">
        <v>14.3860763597228</v>
      </c>
      <c r="T25" s="68">
        <v>14.516862555642801</v>
      </c>
      <c r="U25" s="70">
        <v>-0.90911651411917405</v>
      </c>
    </row>
    <row r="26" spans="1:21" ht="12" thickBot="1" x14ac:dyDescent="0.2">
      <c r="A26" s="51"/>
      <c r="B26" s="53" t="s">
        <v>24</v>
      </c>
      <c r="C26" s="54"/>
      <c r="D26" s="68">
        <v>447989.1972</v>
      </c>
      <c r="E26" s="68">
        <v>598885</v>
      </c>
      <c r="F26" s="69">
        <v>74.803876737604</v>
      </c>
      <c r="G26" s="68">
        <v>421934.83370000002</v>
      </c>
      <c r="H26" s="69">
        <v>6.1749733416238701</v>
      </c>
      <c r="I26" s="68">
        <v>105644.1534</v>
      </c>
      <c r="J26" s="69">
        <v>23.581852879554202</v>
      </c>
      <c r="K26" s="68">
        <v>92607.274399999995</v>
      </c>
      <c r="L26" s="69">
        <v>21.948241056069001</v>
      </c>
      <c r="M26" s="69">
        <v>0.14077597126646499</v>
      </c>
      <c r="N26" s="68">
        <v>15266525.100400001</v>
      </c>
      <c r="O26" s="68">
        <v>172857349.82179999</v>
      </c>
      <c r="P26" s="68">
        <v>35156</v>
      </c>
      <c r="Q26" s="68">
        <v>34661</v>
      </c>
      <c r="R26" s="69">
        <v>1.4281180577594399</v>
      </c>
      <c r="S26" s="68">
        <v>12.742894447605</v>
      </c>
      <c r="T26" s="68">
        <v>12.8284865641499</v>
      </c>
      <c r="U26" s="70">
        <v>-0.67168504688536601</v>
      </c>
    </row>
    <row r="27" spans="1:21" ht="12" thickBot="1" x14ac:dyDescent="0.2">
      <c r="A27" s="51"/>
      <c r="B27" s="53" t="s">
        <v>25</v>
      </c>
      <c r="C27" s="54"/>
      <c r="D27" s="68">
        <v>221813.71849999999</v>
      </c>
      <c r="E27" s="68">
        <v>322182</v>
      </c>
      <c r="F27" s="69">
        <v>68.847334270691704</v>
      </c>
      <c r="G27" s="68">
        <v>211165.00640000001</v>
      </c>
      <c r="H27" s="69">
        <v>5.0428393802279396</v>
      </c>
      <c r="I27" s="68">
        <v>70320.731400000004</v>
      </c>
      <c r="J27" s="69">
        <v>31.702606978296501</v>
      </c>
      <c r="K27" s="68">
        <v>63444.940499999997</v>
      </c>
      <c r="L27" s="69">
        <v>30.045196210123599</v>
      </c>
      <c r="M27" s="69">
        <v>0.10837414056681199</v>
      </c>
      <c r="N27" s="68">
        <v>8930276.9879000001</v>
      </c>
      <c r="O27" s="68">
        <v>77284225.148699999</v>
      </c>
      <c r="P27" s="68">
        <v>30760</v>
      </c>
      <c r="Q27" s="68">
        <v>27914</v>
      </c>
      <c r="R27" s="69">
        <v>10.1956007738053</v>
      </c>
      <c r="S27" s="68">
        <v>7.2111091840052</v>
      </c>
      <c r="T27" s="68">
        <v>6.77297151966755</v>
      </c>
      <c r="U27" s="70">
        <v>6.0758706207011004</v>
      </c>
    </row>
    <row r="28" spans="1:21" ht="12" thickBot="1" x14ac:dyDescent="0.2">
      <c r="A28" s="51"/>
      <c r="B28" s="53" t="s">
        <v>26</v>
      </c>
      <c r="C28" s="54"/>
      <c r="D28" s="68">
        <v>956038.52619999996</v>
      </c>
      <c r="E28" s="68">
        <v>1422452</v>
      </c>
      <c r="F28" s="69">
        <v>67.210600160848998</v>
      </c>
      <c r="G28" s="68">
        <v>978578.73699999996</v>
      </c>
      <c r="H28" s="69">
        <v>-2.3033620032559599</v>
      </c>
      <c r="I28" s="68">
        <v>29605.2035</v>
      </c>
      <c r="J28" s="69">
        <v>3.0966538155813499</v>
      </c>
      <c r="K28" s="68">
        <v>44289.591099999998</v>
      </c>
      <c r="L28" s="69">
        <v>4.5259098144496104</v>
      </c>
      <c r="M28" s="69">
        <v>-0.33155392125532601</v>
      </c>
      <c r="N28" s="68">
        <v>31146534.901500002</v>
      </c>
      <c r="O28" s="68">
        <v>259243218.4021</v>
      </c>
      <c r="P28" s="68">
        <v>49091</v>
      </c>
      <c r="Q28" s="68">
        <v>49930</v>
      </c>
      <c r="R28" s="69">
        <v>-1.68035249349089</v>
      </c>
      <c r="S28" s="68">
        <v>19.474822802550399</v>
      </c>
      <c r="T28" s="68">
        <v>19.616800244342102</v>
      </c>
      <c r="U28" s="70">
        <v>-0.72903072459855101</v>
      </c>
    </row>
    <row r="29" spans="1:21" ht="12" thickBot="1" x14ac:dyDescent="0.2">
      <c r="A29" s="51"/>
      <c r="B29" s="53" t="s">
        <v>27</v>
      </c>
      <c r="C29" s="54"/>
      <c r="D29" s="68">
        <v>654544.64199999999</v>
      </c>
      <c r="E29" s="68">
        <v>850294</v>
      </c>
      <c r="F29" s="69">
        <v>76.978626451556806</v>
      </c>
      <c r="G29" s="68">
        <v>609377.95959999994</v>
      </c>
      <c r="H29" s="69">
        <v>7.4119323957249499</v>
      </c>
      <c r="I29" s="68">
        <v>84937.334000000003</v>
      </c>
      <c r="J29" s="69">
        <v>12.9765532478379</v>
      </c>
      <c r="K29" s="68">
        <v>58599.071499999998</v>
      </c>
      <c r="L29" s="69">
        <v>9.6162111833622692</v>
      </c>
      <c r="M29" s="69">
        <v>0.44946552608772999</v>
      </c>
      <c r="N29" s="68">
        <v>21168781.611499999</v>
      </c>
      <c r="O29" s="68">
        <v>183170932.38350001</v>
      </c>
      <c r="P29" s="68">
        <v>104866</v>
      </c>
      <c r="Q29" s="68">
        <v>103858</v>
      </c>
      <c r="R29" s="69">
        <v>0.97055595139516904</v>
      </c>
      <c r="S29" s="68">
        <v>6.2417241241203101</v>
      </c>
      <c r="T29" s="68">
        <v>6.9296492393460296</v>
      </c>
      <c r="U29" s="70">
        <v>-11.021395716086399</v>
      </c>
    </row>
    <row r="30" spans="1:21" ht="12" thickBot="1" x14ac:dyDescent="0.2">
      <c r="A30" s="51"/>
      <c r="B30" s="53" t="s">
        <v>28</v>
      </c>
      <c r="C30" s="54"/>
      <c r="D30" s="68">
        <v>1072792.4206000001</v>
      </c>
      <c r="E30" s="68">
        <v>1541581</v>
      </c>
      <c r="F30" s="69">
        <v>69.5904023596554</v>
      </c>
      <c r="G30" s="68">
        <v>1051549.3740000001</v>
      </c>
      <c r="H30" s="69">
        <v>2.0201663493168498</v>
      </c>
      <c r="I30" s="68">
        <v>147258.61780000001</v>
      </c>
      <c r="J30" s="69">
        <v>13.726664634491</v>
      </c>
      <c r="K30" s="68">
        <v>138300.98610000001</v>
      </c>
      <c r="L30" s="69">
        <v>13.1521152995332</v>
      </c>
      <c r="M30" s="69">
        <v>6.4769109408396003E-2</v>
      </c>
      <c r="N30" s="68">
        <v>33086672.532200001</v>
      </c>
      <c r="O30" s="68">
        <v>332123355.29280001</v>
      </c>
      <c r="P30" s="68">
        <v>76220</v>
      </c>
      <c r="Q30" s="68">
        <v>75842</v>
      </c>
      <c r="R30" s="69">
        <v>0.49840457793834902</v>
      </c>
      <c r="S30" s="68">
        <v>14.0749464786145</v>
      </c>
      <c r="T30" s="68">
        <v>12.6886114237494</v>
      </c>
      <c r="U30" s="70">
        <v>9.8496648422184503</v>
      </c>
    </row>
    <row r="31" spans="1:21" ht="12" thickBot="1" x14ac:dyDescent="0.2">
      <c r="A31" s="51"/>
      <c r="B31" s="53" t="s">
        <v>29</v>
      </c>
      <c r="C31" s="54"/>
      <c r="D31" s="68">
        <v>853878.19539999997</v>
      </c>
      <c r="E31" s="68">
        <v>1358444</v>
      </c>
      <c r="F31" s="69">
        <v>62.857077317872502</v>
      </c>
      <c r="G31" s="68">
        <v>1189501.7371</v>
      </c>
      <c r="H31" s="69">
        <v>-28.215473019673698</v>
      </c>
      <c r="I31" s="68">
        <v>-1757.0251000000001</v>
      </c>
      <c r="J31" s="69">
        <v>-0.205769992660009</v>
      </c>
      <c r="K31" s="68">
        <v>37739.613700000002</v>
      </c>
      <c r="L31" s="69">
        <v>3.1727245554099799</v>
      </c>
      <c r="M31" s="69">
        <v>-1.04655652052951</v>
      </c>
      <c r="N31" s="68">
        <v>29733710.098200001</v>
      </c>
      <c r="O31" s="68">
        <v>279844984.23400003</v>
      </c>
      <c r="P31" s="68">
        <v>30364</v>
      </c>
      <c r="Q31" s="68">
        <v>33877</v>
      </c>
      <c r="R31" s="69">
        <v>-10.3698674616997</v>
      </c>
      <c r="S31" s="68">
        <v>28.121400191015699</v>
      </c>
      <c r="T31" s="68">
        <v>29.138000776337901</v>
      </c>
      <c r="U31" s="70">
        <v>-3.6150425598190701</v>
      </c>
    </row>
    <row r="32" spans="1:21" ht="12" thickBot="1" x14ac:dyDescent="0.2">
      <c r="A32" s="51"/>
      <c r="B32" s="53" t="s">
        <v>30</v>
      </c>
      <c r="C32" s="54"/>
      <c r="D32" s="68">
        <v>104198.5116</v>
      </c>
      <c r="E32" s="68">
        <v>144413</v>
      </c>
      <c r="F32" s="69">
        <v>72.153138290874097</v>
      </c>
      <c r="G32" s="68">
        <v>123111.30839999999</v>
      </c>
      <c r="H32" s="69">
        <v>-15.362355453611601</v>
      </c>
      <c r="I32" s="68">
        <v>29061.6512</v>
      </c>
      <c r="J32" s="69">
        <v>27.8906586608095</v>
      </c>
      <c r="K32" s="68">
        <v>27985.381099999999</v>
      </c>
      <c r="L32" s="69">
        <v>22.7317713244286</v>
      </c>
      <c r="M32" s="69">
        <v>3.8458297071395003E-2</v>
      </c>
      <c r="N32" s="68">
        <v>3306013.0534000001</v>
      </c>
      <c r="O32" s="68">
        <v>41461857.775899999</v>
      </c>
      <c r="P32" s="68">
        <v>23094</v>
      </c>
      <c r="Q32" s="68">
        <v>22806</v>
      </c>
      <c r="R32" s="69">
        <v>1.2628255722178401</v>
      </c>
      <c r="S32" s="68">
        <v>4.5119300077942297</v>
      </c>
      <c r="T32" s="68">
        <v>4.4267371393492896</v>
      </c>
      <c r="U32" s="70">
        <v>1.8881691049677201</v>
      </c>
    </row>
    <row r="33" spans="1:21" ht="12" thickBot="1" x14ac:dyDescent="0.2">
      <c r="A33" s="51"/>
      <c r="B33" s="53" t="s">
        <v>31</v>
      </c>
      <c r="C33" s="54"/>
      <c r="D33" s="71"/>
      <c r="E33" s="71"/>
      <c r="F33" s="71"/>
      <c r="G33" s="68">
        <v>93.504400000000004</v>
      </c>
      <c r="H33" s="71"/>
      <c r="I33" s="71"/>
      <c r="J33" s="71"/>
      <c r="K33" s="68">
        <v>23.336600000000001</v>
      </c>
      <c r="L33" s="69">
        <v>24.957755998648199</v>
      </c>
      <c r="M33" s="71"/>
      <c r="N33" s="68">
        <v>80.960599999999999</v>
      </c>
      <c r="O33" s="68">
        <v>4946.2191999999995</v>
      </c>
      <c r="P33" s="71"/>
      <c r="Q33" s="71"/>
      <c r="R33" s="71"/>
      <c r="S33" s="71"/>
      <c r="T33" s="71"/>
      <c r="U33" s="72"/>
    </row>
    <row r="34" spans="1:21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1"/>
      <c r="B35" s="53" t="s">
        <v>32</v>
      </c>
      <c r="C35" s="54"/>
      <c r="D35" s="68">
        <v>167408.5484</v>
      </c>
      <c r="E35" s="68">
        <v>172804</v>
      </c>
      <c r="F35" s="69">
        <v>96.877704451285894</v>
      </c>
      <c r="G35" s="68">
        <v>163038.66070000001</v>
      </c>
      <c r="H35" s="69">
        <v>2.6802769853714801</v>
      </c>
      <c r="I35" s="68">
        <v>19031.587200000002</v>
      </c>
      <c r="J35" s="69">
        <v>11.368348499460501</v>
      </c>
      <c r="K35" s="68">
        <v>25684.007699999998</v>
      </c>
      <c r="L35" s="69">
        <v>15.7533235305827</v>
      </c>
      <c r="M35" s="69">
        <v>-0.259010220589523</v>
      </c>
      <c r="N35" s="68">
        <v>4961644.2253</v>
      </c>
      <c r="O35" s="68">
        <v>46201504.902599998</v>
      </c>
      <c r="P35" s="68">
        <v>12105</v>
      </c>
      <c r="Q35" s="68">
        <v>11686</v>
      </c>
      <c r="R35" s="69">
        <v>3.58548690741058</v>
      </c>
      <c r="S35" s="68">
        <v>13.8297024700537</v>
      </c>
      <c r="T35" s="68">
        <v>13.314205536539401</v>
      </c>
      <c r="U35" s="70">
        <v>3.7274622113562099</v>
      </c>
    </row>
    <row r="36" spans="1:21" ht="12" thickBot="1" x14ac:dyDescent="0.2">
      <c r="A36" s="51"/>
      <c r="B36" s="53" t="s">
        <v>37</v>
      </c>
      <c r="C36" s="54"/>
      <c r="D36" s="71"/>
      <c r="E36" s="68">
        <v>555287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1"/>
      <c r="B37" s="53" t="s">
        <v>38</v>
      </c>
      <c r="C37" s="54"/>
      <c r="D37" s="71"/>
      <c r="E37" s="68">
        <v>207140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1"/>
      <c r="B38" s="53" t="s">
        <v>39</v>
      </c>
      <c r="C38" s="54"/>
      <c r="D38" s="71"/>
      <c r="E38" s="68">
        <v>256118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1"/>
      <c r="B39" s="53" t="s">
        <v>33</v>
      </c>
      <c r="C39" s="54"/>
      <c r="D39" s="68">
        <v>256824.7867</v>
      </c>
      <c r="E39" s="68">
        <v>787666</v>
      </c>
      <c r="F39" s="69">
        <v>32.605798231737801</v>
      </c>
      <c r="G39" s="68">
        <v>422026.06949999998</v>
      </c>
      <c r="H39" s="69">
        <v>-39.144805200238899</v>
      </c>
      <c r="I39" s="68">
        <v>15641.020500000001</v>
      </c>
      <c r="J39" s="69">
        <v>6.0901522399668</v>
      </c>
      <c r="K39" s="68">
        <v>19916.8141</v>
      </c>
      <c r="L39" s="69">
        <v>4.7193326525057202</v>
      </c>
      <c r="M39" s="69">
        <v>-0.21468260829928601</v>
      </c>
      <c r="N39" s="68">
        <v>9160052.6008000001</v>
      </c>
      <c r="O39" s="68">
        <v>77950457.598800004</v>
      </c>
      <c r="P39" s="68">
        <v>379</v>
      </c>
      <c r="Q39" s="68">
        <v>343</v>
      </c>
      <c r="R39" s="69">
        <v>10.4956268221574</v>
      </c>
      <c r="S39" s="68">
        <v>677.63795963060704</v>
      </c>
      <c r="T39" s="68">
        <v>568.94669941690995</v>
      </c>
      <c r="U39" s="70">
        <v>16.039724261159598</v>
      </c>
    </row>
    <row r="40" spans="1:21" ht="12" thickBot="1" x14ac:dyDescent="0.2">
      <c r="A40" s="51"/>
      <c r="B40" s="53" t="s">
        <v>34</v>
      </c>
      <c r="C40" s="54"/>
      <c r="D40" s="68">
        <v>433940.96610000002</v>
      </c>
      <c r="E40" s="68">
        <v>418230</v>
      </c>
      <c r="F40" s="69">
        <v>103.75653733591599</v>
      </c>
      <c r="G40" s="68">
        <v>462319.7488</v>
      </c>
      <c r="H40" s="69">
        <v>-6.1383453278083202</v>
      </c>
      <c r="I40" s="68">
        <v>22351.219300000001</v>
      </c>
      <c r="J40" s="69">
        <v>5.1507511496043596</v>
      </c>
      <c r="K40" s="68">
        <v>24058.103999999999</v>
      </c>
      <c r="L40" s="69">
        <v>5.2037802976068797</v>
      </c>
      <c r="M40" s="69">
        <v>-7.0948429685065997E-2</v>
      </c>
      <c r="N40" s="68">
        <v>13819107.914799999</v>
      </c>
      <c r="O40" s="68">
        <v>148393050.6047</v>
      </c>
      <c r="P40" s="68">
        <v>2023</v>
      </c>
      <c r="Q40" s="68">
        <v>1895</v>
      </c>
      <c r="R40" s="69">
        <v>6.7546174142480302</v>
      </c>
      <c r="S40" s="68">
        <v>214.50369060800799</v>
      </c>
      <c r="T40" s="68">
        <v>205.99892532981499</v>
      </c>
      <c r="U40" s="70">
        <v>3.964857319744</v>
      </c>
    </row>
    <row r="41" spans="1:21" ht="12" thickBot="1" x14ac:dyDescent="0.2">
      <c r="A41" s="51"/>
      <c r="B41" s="53" t="s">
        <v>40</v>
      </c>
      <c r="C41" s="54"/>
      <c r="D41" s="71"/>
      <c r="E41" s="68">
        <v>211189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1"/>
      <c r="B42" s="53" t="s">
        <v>41</v>
      </c>
      <c r="C42" s="54"/>
      <c r="D42" s="71"/>
      <c r="E42" s="68">
        <v>80836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2"/>
      <c r="B44" s="53" t="s">
        <v>35</v>
      </c>
      <c r="C44" s="54"/>
      <c r="D44" s="73">
        <v>14711.231</v>
      </c>
      <c r="E44" s="73">
        <v>0</v>
      </c>
      <c r="F44" s="74"/>
      <c r="G44" s="73">
        <v>22851.284100000001</v>
      </c>
      <c r="H44" s="75">
        <v>-35.621862930670098</v>
      </c>
      <c r="I44" s="73">
        <v>2394.0569</v>
      </c>
      <c r="J44" s="75">
        <v>16.273668056738401</v>
      </c>
      <c r="K44" s="73">
        <v>2340.1999999999998</v>
      </c>
      <c r="L44" s="75">
        <v>10.240999979515401</v>
      </c>
      <c r="M44" s="75">
        <v>2.3013802239125001E-2</v>
      </c>
      <c r="N44" s="73">
        <v>824315.68400000001</v>
      </c>
      <c r="O44" s="73">
        <v>9460908.4835000001</v>
      </c>
      <c r="P44" s="73">
        <v>30</v>
      </c>
      <c r="Q44" s="73">
        <v>25</v>
      </c>
      <c r="R44" s="75">
        <v>20</v>
      </c>
      <c r="S44" s="73">
        <v>490.37436666666702</v>
      </c>
      <c r="T44" s="73">
        <v>1349.0214120000001</v>
      </c>
      <c r="U44" s="76">
        <v>-175.10031186377299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activeCell="E1" sqref="E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77989</v>
      </c>
      <c r="D2" s="32">
        <v>649243.21985299105</v>
      </c>
      <c r="E2" s="32">
        <v>478848.47441367502</v>
      </c>
      <c r="F2" s="32">
        <v>170394.745439316</v>
      </c>
      <c r="G2" s="32">
        <v>478848.47441367502</v>
      </c>
      <c r="H2" s="32">
        <v>0.26245132829866002</v>
      </c>
    </row>
    <row r="3" spans="1:8" ht="14.25" x14ac:dyDescent="0.2">
      <c r="A3" s="32">
        <v>2</v>
      </c>
      <c r="B3" s="33">
        <v>13</v>
      </c>
      <c r="C3" s="32">
        <v>8571.4869999999992</v>
      </c>
      <c r="D3" s="32">
        <v>78023.715058452493</v>
      </c>
      <c r="E3" s="32">
        <v>61014.046674903599</v>
      </c>
      <c r="F3" s="32">
        <v>17009.668383548898</v>
      </c>
      <c r="G3" s="32">
        <v>61014.046674903599</v>
      </c>
      <c r="H3" s="32">
        <v>0.218006389093443</v>
      </c>
    </row>
    <row r="4" spans="1:8" ht="14.25" x14ac:dyDescent="0.2">
      <c r="A4" s="32">
        <v>3</v>
      </c>
      <c r="B4" s="33">
        <v>14</v>
      </c>
      <c r="C4" s="32">
        <v>99200</v>
      </c>
      <c r="D4" s="32">
        <v>139036.488425641</v>
      </c>
      <c r="E4" s="32">
        <v>105416.527092308</v>
      </c>
      <c r="F4" s="32">
        <v>33619.961333333304</v>
      </c>
      <c r="G4" s="32">
        <v>105416.527092308</v>
      </c>
      <c r="H4" s="32">
        <v>0.24180674953765</v>
      </c>
    </row>
    <row r="5" spans="1:8" ht="14.25" x14ac:dyDescent="0.2">
      <c r="A5" s="32">
        <v>4</v>
      </c>
      <c r="B5" s="33">
        <v>15</v>
      </c>
      <c r="C5" s="32">
        <v>2975</v>
      </c>
      <c r="D5" s="32">
        <v>43959.366442735001</v>
      </c>
      <c r="E5" s="32">
        <v>34243.191817948697</v>
      </c>
      <c r="F5" s="32">
        <v>9716.1746247863193</v>
      </c>
      <c r="G5" s="32">
        <v>34243.191817948697</v>
      </c>
      <c r="H5" s="32">
        <v>0.22102626609606399</v>
      </c>
    </row>
    <row r="6" spans="1:8" ht="14.25" x14ac:dyDescent="0.2">
      <c r="A6" s="32">
        <v>5</v>
      </c>
      <c r="B6" s="33">
        <v>16</v>
      </c>
      <c r="C6" s="32">
        <v>6051</v>
      </c>
      <c r="D6" s="32">
        <v>235518.97193589699</v>
      </c>
      <c r="E6" s="32">
        <v>206092.19149230799</v>
      </c>
      <c r="F6" s="32">
        <v>29426.780443589701</v>
      </c>
      <c r="G6" s="32">
        <v>206092.19149230799</v>
      </c>
      <c r="H6" s="32">
        <v>0.124944416161935</v>
      </c>
    </row>
    <row r="7" spans="1:8" ht="14.25" x14ac:dyDescent="0.2">
      <c r="A7" s="32">
        <v>6</v>
      </c>
      <c r="B7" s="33">
        <v>17</v>
      </c>
      <c r="C7" s="32">
        <v>16091</v>
      </c>
      <c r="D7" s="32">
        <v>247703.569265812</v>
      </c>
      <c r="E7" s="32">
        <v>174587.86180683799</v>
      </c>
      <c r="F7" s="32">
        <v>73115.707458974401</v>
      </c>
      <c r="G7" s="32">
        <v>174587.86180683799</v>
      </c>
      <c r="H7" s="32">
        <v>0.29517421842441599</v>
      </c>
    </row>
    <row r="8" spans="1:8" ht="14.25" x14ac:dyDescent="0.2">
      <c r="A8" s="32">
        <v>7</v>
      </c>
      <c r="B8" s="33">
        <v>18</v>
      </c>
      <c r="C8" s="32">
        <v>69603</v>
      </c>
      <c r="D8" s="32">
        <v>150852.272222222</v>
      </c>
      <c r="E8" s="32">
        <v>120750.126830769</v>
      </c>
      <c r="F8" s="32">
        <v>30102.145391452999</v>
      </c>
      <c r="G8" s="32">
        <v>120750.126830769</v>
      </c>
      <c r="H8" s="32">
        <v>0.19954717915756101</v>
      </c>
    </row>
    <row r="9" spans="1:8" ht="14.25" x14ac:dyDescent="0.2">
      <c r="A9" s="32">
        <v>8</v>
      </c>
      <c r="B9" s="33">
        <v>19</v>
      </c>
      <c r="C9" s="32">
        <v>15442</v>
      </c>
      <c r="D9" s="32">
        <v>71818.965648717902</v>
      </c>
      <c r="E9" s="32">
        <v>57088.655388888903</v>
      </c>
      <c r="F9" s="32">
        <v>14730.310259829101</v>
      </c>
      <c r="G9" s="32">
        <v>57088.655388888903</v>
      </c>
      <c r="H9" s="32">
        <v>0.20510334737871599</v>
      </c>
    </row>
    <row r="10" spans="1:8" ht="14.25" x14ac:dyDescent="0.2">
      <c r="A10" s="32">
        <v>9</v>
      </c>
      <c r="B10" s="33">
        <v>21</v>
      </c>
      <c r="C10" s="32">
        <v>188898</v>
      </c>
      <c r="D10" s="32">
        <v>853044.25430000003</v>
      </c>
      <c r="E10" s="32">
        <v>793705.13170000003</v>
      </c>
      <c r="F10" s="32">
        <v>59339.122600000002</v>
      </c>
      <c r="G10" s="32">
        <v>793705.13170000003</v>
      </c>
      <c r="H10" s="37">
        <v>6.9561599296736498E-2</v>
      </c>
    </row>
    <row r="11" spans="1:8" ht="14.25" x14ac:dyDescent="0.2">
      <c r="A11" s="32">
        <v>10</v>
      </c>
      <c r="B11" s="33">
        <v>22</v>
      </c>
      <c r="C11" s="32">
        <v>37158.714999999997</v>
      </c>
      <c r="D11" s="32">
        <v>627476.29856239306</v>
      </c>
      <c r="E11" s="32">
        <v>564215.68344444397</v>
      </c>
      <c r="F11" s="32">
        <v>63260.615117948699</v>
      </c>
      <c r="G11" s="32">
        <v>564215.68344444397</v>
      </c>
      <c r="H11" s="32">
        <v>0.100817537272539</v>
      </c>
    </row>
    <row r="12" spans="1:8" ht="14.25" x14ac:dyDescent="0.2">
      <c r="A12" s="32">
        <v>11</v>
      </c>
      <c r="B12" s="33">
        <v>23</v>
      </c>
      <c r="C12" s="32">
        <v>195002.80300000001</v>
      </c>
      <c r="D12" s="32">
        <v>1648929.66440085</v>
      </c>
      <c r="E12" s="32">
        <v>1432559.63393675</v>
      </c>
      <c r="F12" s="32">
        <v>216370.03046410301</v>
      </c>
      <c r="G12" s="32">
        <v>1432559.63393675</v>
      </c>
      <c r="H12" s="32">
        <v>0.13121847167612299</v>
      </c>
    </row>
    <row r="13" spans="1:8" ht="14.25" x14ac:dyDescent="0.2">
      <c r="A13" s="32">
        <v>12</v>
      </c>
      <c r="B13" s="33">
        <v>24</v>
      </c>
      <c r="C13" s="32">
        <v>19814.171999999999</v>
      </c>
      <c r="D13" s="32">
        <v>537620.30543504294</v>
      </c>
      <c r="E13" s="32">
        <v>489003.91424359003</v>
      </c>
      <c r="F13" s="32">
        <v>48616.391191453004</v>
      </c>
      <c r="G13" s="32">
        <v>489003.91424359003</v>
      </c>
      <c r="H13" s="32">
        <v>9.0428859736078199E-2</v>
      </c>
    </row>
    <row r="14" spans="1:8" ht="14.25" x14ac:dyDescent="0.2">
      <c r="A14" s="32">
        <v>13</v>
      </c>
      <c r="B14" s="33">
        <v>25</v>
      </c>
      <c r="C14" s="32">
        <v>80400</v>
      </c>
      <c r="D14" s="32">
        <v>906077.59640000004</v>
      </c>
      <c r="E14" s="32">
        <v>846234.73210000002</v>
      </c>
      <c r="F14" s="32">
        <v>59842.864300000001</v>
      </c>
      <c r="G14" s="32">
        <v>846234.73210000002</v>
      </c>
      <c r="H14" s="32">
        <v>6.6046069936797694E-2</v>
      </c>
    </row>
    <row r="15" spans="1:8" ht="14.25" x14ac:dyDescent="0.2">
      <c r="A15" s="32">
        <v>14</v>
      </c>
      <c r="B15" s="33">
        <v>26</v>
      </c>
      <c r="C15" s="32">
        <v>61347</v>
      </c>
      <c r="D15" s="32">
        <v>338288.594941366</v>
      </c>
      <c r="E15" s="32">
        <v>306030.87875602499</v>
      </c>
      <c r="F15" s="32">
        <v>32257.716185341498</v>
      </c>
      <c r="G15" s="32">
        <v>306030.87875602499</v>
      </c>
      <c r="H15" s="32">
        <v>9.5355612538260706E-2</v>
      </c>
    </row>
    <row r="16" spans="1:8" ht="14.25" x14ac:dyDescent="0.2">
      <c r="A16" s="32">
        <v>15</v>
      </c>
      <c r="B16" s="33">
        <v>27</v>
      </c>
      <c r="C16" s="32">
        <v>156737.503</v>
      </c>
      <c r="D16" s="32">
        <v>1111768.7131000001</v>
      </c>
      <c r="E16" s="32">
        <v>1024079.7174</v>
      </c>
      <c r="F16" s="32">
        <v>87688.995699999999</v>
      </c>
      <c r="G16" s="32">
        <v>1024079.7174</v>
      </c>
      <c r="H16" s="32">
        <v>7.8873415546559494E-2</v>
      </c>
    </row>
    <row r="17" spans="1:8" ht="14.25" x14ac:dyDescent="0.2">
      <c r="A17" s="32">
        <v>16</v>
      </c>
      <c r="B17" s="33">
        <v>29</v>
      </c>
      <c r="C17" s="32">
        <v>185355</v>
      </c>
      <c r="D17" s="32">
        <v>2385543.9329931601</v>
      </c>
      <c r="E17" s="32">
        <v>2178970.2843213701</v>
      </c>
      <c r="F17" s="32">
        <v>206573.648671795</v>
      </c>
      <c r="G17" s="32">
        <v>2178970.2843213701</v>
      </c>
      <c r="H17" s="32">
        <v>8.6593940197364203E-2</v>
      </c>
    </row>
    <row r="18" spans="1:8" ht="14.25" x14ac:dyDescent="0.2">
      <c r="A18" s="32">
        <v>17</v>
      </c>
      <c r="B18" s="33">
        <v>31</v>
      </c>
      <c r="C18" s="32">
        <v>32073.598000000002</v>
      </c>
      <c r="D18" s="32">
        <v>252093.88068333</v>
      </c>
      <c r="E18" s="32">
        <v>204070.75499059301</v>
      </c>
      <c r="F18" s="32">
        <v>48023.125692736503</v>
      </c>
      <c r="G18" s="32">
        <v>204070.75499059301</v>
      </c>
      <c r="H18" s="32">
        <v>0.19049699089309199</v>
      </c>
    </row>
    <row r="19" spans="1:8" ht="14.25" x14ac:dyDescent="0.2">
      <c r="A19" s="32">
        <v>18</v>
      </c>
      <c r="B19" s="33">
        <v>32</v>
      </c>
      <c r="C19" s="32">
        <v>15803.620999999999</v>
      </c>
      <c r="D19" s="32">
        <v>274025.987799183</v>
      </c>
      <c r="E19" s="32">
        <v>250298.22505676799</v>
      </c>
      <c r="F19" s="32">
        <v>23727.762742415001</v>
      </c>
      <c r="G19" s="32">
        <v>250298.22505676799</v>
      </c>
      <c r="H19" s="32">
        <v>8.6589461579839599E-2</v>
      </c>
    </row>
    <row r="20" spans="1:8" ht="14.25" x14ac:dyDescent="0.2">
      <c r="A20" s="32">
        <v>19</v>
      </c>
      <c r="B20" s="33">
        <v>33</v>
      </c>
      <c r="C20" s="32">
        <v>31412.742999999999</v>
      </c>
      <c r="D20" s="32">
        <v>447989.18294136599</v>
      </c>
      <c r="E20" s="32">
        <v>342345.02614584297</v>
      </c>
      <c r="F20" s="32">
        <v>105644.156795523</v>
      </c>
      <c r="G20" s="32">
        <v>342345.02614584297</v>
      </c>
      <c r="H20" s="32">
        <v>0.235818543880667</v>
      </c>
    </row>
    <row r="21" spans="1:8" ht="14.25" x14ac:dyDescent="0.2">
      <c r="A21" s="32">
        <v>20</v>
      </c>
      <c r="B21" s="33">
        <v>34</v>
      </c>
      <c r="C21" s="32">
        <v>40722.311000000002</v>
      </c>
      <c r="D21" s="32">
        <v>221813.665890515</v>
      </c>
      <c r="E21" s="32">
        <v>151492.996331417</v>
      </c>
      <c r="F21" s="32">
        <v>70320.669559098504</v>
      </c>
      <c r="G21" s="32">
        <v>151492.996331417</v>
      </c>
      <c r="H21" s="32">
        <v>0.31702586617818201</v>
      </c>
    </row>
    <row r="22" spans="1:8" ht="14.25" x14ac:dyDescent="0.2">
      <c r="A22" s="32">
        <v>21</v>
      </c>
      <c r="B22" s="33">
        <v>35</v>
      </c>
      <c r="C22" s="32">
        <v>39481.482000000004</v>
      </c>
      <c r="D22" s="32">
        <v>956038.52345663705</v>
      </c>
      <c r="E22" s="32">
        <v>926433.30916460196</v>
      </c>
      <c r="F22" s="32">
        <v>29605.214292035402</v>
      </c>
      <c r="G22" s="32">
        <v>926433.30916460196</v>
      </c>
      <c r="H22" s="32">
        <v>3.09665495329574E-2</v>
      </c>
    </row>
    <row r="23" spans="1:8" ht="14.25" x14ac:dyDescent="0.2">
      <c r="A23" s="32">
        <v>22</v>
      </c>
      <c r="B23" s="33">
        <v>36</v>
      </c>
      <c r="C23" s="32">
        <v>141604.875</v>
      </c>
      <c r="D23" s="32">
        <v>654544.63928318606</v>
      </c>
      <c r="E23" s="32">
        <v>569607.30078888999</v>
      </c>
      <c r="F23" s="32">
        <v>84937.338494295604</v>
      </c>
      <c r="G23" s="32">
        <v>569607.30078888999</v>
      </c>
      <c r="H23" s="32">
        <v>0.12976553988329001</v>
      </c>
    </row>
    <row r="24" spans="1:8" ht="14.25" x14ac:dyDescent="0.2">
      <c r="A24" s="32">
        <v>23</v>
      </c>
      <c r="B24" s="33">
        <v>37</v>
      </c>
      <c r="C24" s="32">
        <v>132126.87599999999</v>
      </c>
      <c r="D24" s="32">
        <v>1072792.4196371699</v>
      </c>
      <c r="E24" s="32">
        <v>925533.59028183797</v>
      </c>
      <c r="F24" s="32">
        <v>147258.82935533</v>
      </c>
      <c r="G24" s="32">
        <v>925533.59028183797</v>
      </c>
      <c r="H24" s="32">
        <v>0.13726684366872699</v>
      </c>
    </row>
    <row r="25" spans="1:8" ht="14.25" x14ac:dyDescent="0.2">
      <c r="A25" s="32">
        <v>24</v>
      </c>
      <c r="B25" s="33">
        <v>38</v>
      </c>
      <c r="C25" s="32">
        <v>182672.622</v>
      </c>
      <c r="D25" s="32">
        <v>853878.21770000004</v>
      </c>
      <c r="E25" s="32">
        <v>855635.19189999998</v>
      </c>
      <c r="F25" s="32">
        <v>-1756.9742000000001</v>
      </c>
      <c r="G25" s="32">
        <v>855635.19189999998</v>
      </c>
      <c r="H25" s="32">
        <v>-2.05764026248681E-3</v>
      </c>
    </row>
    <row r="26" spans="1:8" ht="14.25" x14ac:dyDescent="0.2">
      <c r="A26" s="32">
        <v>25</v>
      </c>
      <c r="B26" s="33">
        <v>39</v>
      </c>
      <c r="C26" s="32">
        <v>79613.205000000002</v>
      </c>
      <c r="D26" s="32">
        <v>104198.46093633601</v>
      </c>
      <c r="E26" s="32">
        <v>75136.861270879599</v>
      </c>
      <c r="F26" s="32">
        <v>29061.599665456499</v>
      </c>
      <c r="G26" s="32">
        <v>75136.861270879599</v>
      </c>
      <c r="H26" s="32">
        <v>0.27890622763816802</v>
      </c>
    </row>
    <row r="27" spans="1:8" ht="14.25" x14ac:dyDescent="0.2">
      <c r="A27" s="32">
        <v>26</v>
      </c>
      <c r="B27" s="33">
        <v>42</v>
      </c>
      <c r="C27" s="32">
        <v>9616.1579999999994</v>
      </c>
      <c r="D27" s="32">
        <v>167408.5478</v>
      </c>
      <c r="E27" s="32">
        <v>148376.95370000001</v>
      </c>
      <c r="F27" s="32">
        <v>19031.594099999998</v>
      </c>
      <c r="G27" s="32">
        <v>148376.95370000001</v>
      </c>
      <c r="H27" s="32">
        <v>0.113683526618585</v>
      </c>
    </row>
    <row r="28" spans="1:8" ht="14.25" x14ac:dyDescent="0.2">
      <c r="A28" s="32">
        <v>27</v>
      </c>
      <c r="B28" s="33">
        <v>75</v>
      </c>
      <c r="C28" s="32">
        <v>377</v>
      </c>
      <c r="D28" s="32">
        <v>256824.78632478599</v>
      </c>
      <c r="E28" s="32">
        <v>241183.76923076899</v>
      </c>
      <c r="F28" s="32">
        <v>15641.017094017099</v>
      </c>
      <c r="G28" s="32">
        <v>241183.76923076899</v>
      </c>
      <c r="H28" s="32">
        <v>6.0901509226750097E-2</v>
      </c>
    </row>
    <row r="29" spans="1:8" ht="14.25" x14ac:dyDescent="0.2">
      <c r="A29" s="32">
        <v>28</v>
      </c>
      <c r="B29" s="33">
        <v>76</v>
      </c>
      <c r="C29" s="32">
        <v>2474</v>
      </c>
      <c r="D29" s="32">
        <v>433940.95657948701</v>
      </c>
      <c r="E29" s="32">
        <v>411589.74684273498</v>
      </c>
      <c r="F29" s="32">
        <v>22351.209736752098</v>
      </c>
      <c r="G29" s="32">
        <v>411589.74684273498</v>
      </c>
      <c r="H29" s="32">
        <v>5.1507490587968899E-2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14711.231147417</v>
      </c>
      <c r="E30" s="32">
        <v>12317.1738143862</v>
      </c>
      <c r="F30" s="32">
        <v>2394.0573330307798</v>
      </c>
      <c r="G30" s="32">
        <v>12317.1738143862</v>
      </c>
      <c r="H30" s="32">
        <v>0.16273670837203399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2014-09-30T04:12:58Z</dcterms:modified>
</cp:coreProperties>
</file>