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<sst xmlns="http://schemas.openxmlformats.org/spreadsheetml/2006/main" count="116" uniqueCount="73">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</sst>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13839123.8498</v>
      </c>
      <c r="F3" s="25">
        <f>RA!I7</f>
        <v>1579721.5249000001</v>
      </c>
      <c r="G3" s="16">
        <f>E3-F3</f>
        <v>12259402.324899999</v>
      </c>
      <c r="H3" s="27">
        <f>RA!J7</f>
        <v>11.4148954951569</v>
      </c>
      <c r="I3" s="20">
        <f>SUM(I4:I40)</f>
        <v>13839128.282160435</v>
      </c>
      <c r="J3" s="21">
        <f>SUM(J4:J40)</f>
        <v>12259402.254486617</v>
      </c>
      <c r="K3" s="22">
        <f>E3-I3</f>
        <v>-4.4323604349046946</v>
      </c>
      <c r="L3" s="22">
        <f>G3-J3</f>
        <v>7.0413382723927498E-2</v>
      </c>
    </row>
    <row r="4" spans="1:13" x14ac:dyDescent="0.15">
      <c r="A4" s="41">
        <f>RA!A8</f>
        <v>41920</v>
      </c>
      <c r="B4" s="12">
        <v>12</v>
      </c>
      <c r="C4" s="38" t="s">
        <v>6</v>
      </c>
      <c r="D4" s="38"/>
      <c r="E4" s="15">
        <f>VLOOKUP(C4,RA!B8:D39,3,0)</f>
        <v>547653.12899999996</v>
      </c>
      <c r="F4" s="25">
        <f>VLOOKUP(C4,RA!B8:I43,8,0)</f>
        <v>136132.39110000001</v>
      </c>
      <c r="G4" s="16">
        <f t="shared" ref="G4:G40" si="0">E4-F4</f>
        <v>411520.73789999995</v>
      </c>
      <c r="H4" s="27">
        <f>RA!J8</f>
        <v>24.857411359736801</v>
      </c>
      <c r="I4" s="20">
        <f>VLOOKUP(B4,RMS!B:D,3,FALSE)</f>
        <v>547653.79682649602</v>
      </c>
      <c r="J4" s="21">
        <f>VLOOKUP(B4,RMS!B:E,4,FALSE)</f>
        <v>411520.74260170897</v>
      </c>
      <c r="K4" s="22">
        <f t="shared" ref="K4:K40" si="1">E4-I4</f>
        <v>-0.66782649606466293</v>
      </c>
      <c r="L4" s="22">
        <f t="shared" ref="L4:L40" si="2">G4-J4</f>
        <v>-4.7017090255394578E-3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69905.887000000002</v>
      </c>
      <c r="F5" s="25">
        <f>VLOOKUP(C5,RA!B9:I44,8,0)</f>
        <v>15546.786</v>
      </c>
      <c r="G5" s="16">
        <f t="shared" si="0"/>
        <v>54359.101000000002</v>
      </c>
      <c r="H5" s="27">
        <f>RA!J9</f>
        <v>22.2395947854864</v>
      </c>
      <c r="I5" s="20">
        <f>VLOOKUP(B5,RMS!B:D,3,FALSE)</f>
        <v>69905.917657922997</v>
      </c>
      <c r="J5" s="21">
        <f>VLOOKUP(B5,RMS!B:E,4,FALSE)</f>
        <v>54359.087658550801</v>
      </c>
      <c r="K5" s="22">
        <f t="shared" si="1"/>
        <v>-3.0657922994578257E-2</v>
      </c>
      <c r="L5" s="22">
        <f t="shared" si="2"/>
        <v>1.3341449201107025E-2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103404.7576</v>
      </c>
      <c r="F6" s="25">
        <f>VLOOKUP(C6,RA!B10:I45,8,0)</f>
        <v>27924.8822</v>
      </c>
      <c r="G6" s="16">
        <f t="shared" si="0"/>
        <v>75479.87539999999</v>
      </c>
      <c r="H6" s="27">
        <f>RA!J10</f>
        <v>27.005413336997201</v>
      </c>
      <c r="I6" s="20">
        <f>VLOOKUP(B6,RMS!B:D,3,FALSE)</f>
        <v>103406.64936837601</v>
      </c>
      <c r="J6" s="21">
        <f>VLOOKUP(B6,RMS!B:E,4,FALSE)</f>
        <v>75479.875538461507</v>
      </c>
      <c r="K6" s="22">
        <f t="shared" si="1"/>
        <v>-1.8917683760082582</v>
      </c>
      <c r="L6" s="22">
        <f t="shared" si="2"/>
        <v>-1.3846151705365628E-4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46125.789100000002</v>
      </c>
      <c r="F7" s="25">
        <f>VLOOKUP(C7,RA!B11:I46,8,0)</f>
        <v>11034.0576</v>
      </c>
      <c r="G7" s="16">
        <f t="shared" si="0"/>
        <v>35091.731500000002</v>
      </c>
      <c r="H7" s="27">
        <f>RA!J11</f>
        <v>23.921666849055601</v>
      </c>
      <c r="I7" s="20">
        <f>VLOOKUP(B7,RMS!B:D,3,FALSE)</f>
        <v>46125.829047863197</v>
      </c>
      <c r="J7" s="21">
        <f>VLOOKUP(B7,RMS!B:E,4,FALSE)</f>
        <v>35091.731649572597</v>
      </c>
      <c r="K7" s="22">
        <f t="shared" si="1"/>
        <v>-3.9947863195266109E-2</v>
      </c>
      <c r="L7" s="22">
        <f t="shared" si="2"/>
        <v>-1.4957259554648772E-4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172362.09299999999</v>
      </c>
      <c r="F8" s="25">
        <f>VLOOKUP(C8,RA!B12:I47,8,0)</f>
        <v>31635.374800000001</v>
      </c>
      <c r="G8" s="16">
        <f t="shared" si="0"/>
        <v>140726.7182</v>
      </c>
      <c r="H8" s="27">
        <f>RA!J12</f>
        <v>18.354021031759</v>
      </c>
      <c r="I8" s="20">
        <f>VLOOKUP(B8,RMS!B:D,3,FALSE)</f>
        <v>172362.16124188001</v>
      </c>
      <c r="J8" s="21">
        <f>VLOOKUP(B8,RMS!B:E,4,FALSE)</f>
        <v>140726.66815812001</v>
      </c>
      <c r="K8" s="22">
        <f t="shared" si="1"/>
        <v>-6.8241880013374612E-2</v>
      </c>
      <c r="L8" s="22">
        <f t="shared" si="2"/>
        <v>5.0041879992932081E-2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208217.0539</v>
      </c>
      <c r="F9" s="25">
        <f>VLOOKUP(C9,RA!B13:I48,8,0)</f>
        <v>65832.187900000004</v>
      </c>
      <c r="G9" s="16">
        <f t="shared" si="0"/>
        <v>142384.86599999998</v>
      </c>
      <c r="H9" s="27">
        <f>RA!J13</f>
        <v>31.617096998988899</v>
      </c>
      <c r="I9" s="20">
        <f>VLOOKUP(B9,RMS!B:D,3,FALSE)</f>
        <v>208217.22972222199</v>
      </c>
      <c r="J9" s="21">
        <f>VLOOKUP(B9,RMS!B:E,4,FALSE)</f>
        <v>142384.865531624</v>
      </c>
      <c r="K9" s="22">
        <f t="shared" si="1"/>
        <v>-0.17582222199416719</v>
      </c>
      <c r="L9" s="22">
        <f t="shared" si="2"/>
        <v>4.6837597619742155E-4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107623.0569</v>
      </c>
      <c r="F10" s="25">
        <f>VLOOKUP(C10,RA!B14:I49,8,0)</f>
        <v>21213.3233</v>
      </c>
      <c r="G10" s="16">
        <f t="shared" si="0"/>
        <v>86409.733599999992</v>
      </c>
      <c r="H10" s="27">
        <f>RA!J14</f>
        <v>19.710760789586899</v>
      </c>
      <c r="I10" s="20">
        <f>VLOOKUP(B10,RMS!B:D,3,FALSE)</f>
        <v>107623.070442735</v>
      </c>
      <c r="J10" s="21">
        <f>VLOOKUP(B10,RMS!B:E,4,FALSE)</f>
        <v>86409.736601709403</v>
      </c>
      <c r="K10" s="22">
        <f t="shared" si="1"/>
        <v>-1.3542735003284179E-2</v>
      </c>
      <c r="L10" s="22">
        <f t="shared" si="2"/>
        <v>-3.0017094104550779E-3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54362.7883</v>
      </c>
      <c r="F11" s="25">
        <f>VLOOKUP(C11,RA!B15:I50,8,0)</f>
        <v>11768.653200000001</v>
      </c>
      <c r="G11" s="16">
        <f t="shared" si="0"/>
        <v>42594.1351</v>
      </c>
      <c r="H11" s="27">
        <f>RA!J15</f>
        <v>21.648361991763402</v>
      </c>
      <c r="I11" s="20">
        <f>VLOOKUP(B11,RMS!B:D,3,FALSE)</f>
        <v>54362.821595726498</v>
      </c>
      <c r="J11" s="21">
        <f>VLOOKUP(B11,RMS!B:E,4,FALSE)</f>
        <v>42594.136001709398</v>
      </c>
      <c r="K11" s="22">
        <f t="shared" si="1"/>
        <v>-3.3295726498181466E-2</v>
      </c>
      <c r="L11" s="22">
        <f t="shared" si="2"/>
        <v>-9.0170939802192152E-4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695579.1152</v>
      </c>
      <c r="F12" s="25">
        <f>VLOOKUP(C12,RA!B16:I51,8,0)</f>
        <v>59892.154799999997</v>
      </c>
      <c r="G12" s="16">
        <f t="shared" si="0"/>
        <v>635686.96039999998</v>
      </c>
      <c r="H12" s="27">
        <f>RA!J16</f>
        <v>8.6104015332287798</v>
      </c>
      <c r="I12" s="20">
        <f>VLOOKUP(B12,RMS!B:D,3,FALSE)</f>
        <v>695578.80548717896</v>
      </c>
      <c r="J12" s="21">
        <f>VLOOKUP(B12,RMS!B:E,4,FALSE)</f>
        <v>635686.96070512803</v>
      </c>
      <c r="K12" s="22">
        <f t="shared" si="1"/>
        <v>0.3097128210356459</v>
      </c>
      <c r="L12" s="22">
        <f t="shared" si="2"/>
        <v>-3.0512805096805096E-4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516182.82520000002</v>
      </c>
      <c r="F13" s="25">
        <f>VLOOKUP(C13,RA!B17:I52,8,0)</f>
        <v>6619.4309999999996</v>
      </c>
      <c r="G13" s="16">
        <f t="shared" si="0"/>
        <v>509563.39420000004</v>
      </c>
      <c r="H13" s="27">
        <f>RA!J17</f>
        <v>1.2823811015864901</v>
      </c>
      <c r="I13" s="20">
        <f>VLOOKUP(B13,RMS!B:D,3,FALSE)</f>
        <v>516182.91683675197</v>
      </c>
      <c r="J13" s="21">
        <f>VLOOKUP(B13,RMS!B:E,4,FALSE)</f>
        <v>509563.39434957301</v>
      </c>
      <c r="K13" s="22">
        <f t="shared" si="1"/>
        <v>-9.1636751953046769E-2</v>
      </c>
      <c r="L13" s="22">
        <f t="shared" si="2"/>
        <v>-1.4957296662032604E-4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1171190.3868</v>
      </c>
      <c r="F14" s="25">
        <f>VLOOKUP(C14,RA!B18:I53,8,0)</f>
        <v>176576.71849999999</v>
      </c>
      <c r="G14" s="16">
        <f t="shared" si="0"/>
        <v>994613.66830000002</v>
      </c>
      <c r="H14" s="27">
        <f>RA!J18</f>
        <v>15.0766878289066</v>
      </c>
      <c r="I14" s="20">
        <f>VLOOKUP(B14,RMS!B:D,3,FALSE)</f>
        <v>1171190.5731051301</v>
      </c>
      <c r="J14" s="21">
        <f>VLOOKUP(B14,RMS!B:E,4,FALSE)</f>
        <v>994613.66693076899</v>
      </c>
      <c r="K14" s="22">
        <f t="shared" si="1"/>
        <v>-0.18630513013340533</v>
      </c>
      <c r="L14" s="22">
        <f t="shared" si="2"/>
        <v>1.3692310312762856E-3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710890.62970000005</v>
      </c>
      <c r="F15" s="25">
        <f>VLOOKUP(C15,RA!B19:I54,8,0)</f>
        <v>51105.272400000002</v>
      </c>
      <c r="G15" s="16">
        <f t="shared" si="0"/>
        <v>659785.35730000003</v>
      </c>
      <c r="H15" s="27">
        <f>RA!J19</f>
        <v>7.1889078663994699</v>
      </c>
      <c r="I15" s="20">
        <f>VLOOKUP(B15,RMS!B:D,3,FALSE)</f>
        <v>710890.51577179495</v>
      </c>
      <c r="J15" s="21">
        <f>VLOOKUP(B15,RMS!B:E,4,FALSE)</f>
        <v>659785.35622478602</v>
      </c>
      <c r="K15" s="22">
        <f t="shared" si="1"/>
        <v>0.11392820510081947</v>
      </c>
      <c r="L15" s="22">
        <f t="shared" si="2"/>
        <v>1.0752140078693628E-3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804824.85199999996</v>
      </c>
      <c r="F16" s="25">
        <f>VLOOKUP(C16,RA!B20:I55,8,0)</f>
        <v>54200.066700000003</v>
      </c>
      <c r="G16" s="16">
        <f t="shared" si="0"/>
        <v>750624.78529999999</v>
      </c>
      <c r="H16" s="27">
        <f>RA!J20</f>
        <v>6.7343927769268204</v>
      </c>
      <c r="I16" s="20">
        <f>VLOOKUP(B16,RMS!B:D,3,FALSE)</f>
        <v>804824.75309999997</v>
      </c>
      <c r="J16" s="21">
        <f>VLOOKUP(B16,RMS!B:E,4,FALSE)</f>
        <v>750624.78529999999</v>
      </c>
      <c r="K16" s="22">
        <f t="shared" si="1"/>
        <v>9.88999999826774E-2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337126.06949999998</v>
      </c>
      <c r="F17" s="25">
        <f>VLOOKUP(C17,RA!B21:I56,8,0)</f>
        <v>3114.4247</v>
      </c>
      <c r="G17" s="16">
        <f t="shared" si="0"/>
        <v>334011.64480000001</v>
      </c>
      <c r="H17" s="27">
        <f>RA!J21</f>
        <v>0.92381603849832195</v>
      </c>
      <c r="I17" s="20">
        <f>VLOOKUP(B17,RMS!B:D,3,FALSE)</f>
        <v>337125.51264000498</v>
      </c>
      <c r="J17" s="21">
        <f>VLOOKUP(B17,RMS!B:E,4,FALSE)</f>
        <v>334011.64475500298</v>
      </c>
      <c r="K17" s="22">
        <f t="shared" si="1"/>
        <v>0.55685999500565231</v>
      </c>
      <c r="L17" s="22">
        <f t="shared" si="2"/>
        <v>4.4997024815529585E-5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962026.5294</v>
      </c>
      <c r="F18" s="25">
        <f>VLOOKUP(C18,RA!B22:I57,8,0)</f>
        <v>109605.0683</v>
      </c>
      <c r="G18" s="16">
        <f t="shared" si="0"/>
        <v>852421.46109999996</v>
      </c>
      <c r="H18" s="27">
        <f>RA!J22</f>
        <v>11.3931440506489</v>
      </c>
      <c r="I18" s="20">
        <f>VLOOKUP(B18,RMS!B:D,3,FALSE)</f>
        <v>962027.1496</v>
      </c>
      <c r="J18" s="21">
        <f>VLOOKUP(B18,RMS!B:E,4,FALSE)</f>
        <v>852421.46230000001</v>
      </c>
      <c r="K18" s="22">
        <f t="shared" si="1"/>
        <v>-0.62020000000484288</v>
      </c>
      <c r="L18" s="22">
        <f t="shared" si="2"/>
        <v>-1.2000000569969416E-3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2520828.5572000002</v>
      </c>
      <c r="F19" s="25">
        <f>VLOOKUP(C19,RA!B23:I58,8,0)</f>
        <v>260984.8124</v>
      </c>
      <c r="G19" s="16">
        <f t="shared" si="0"/>
        <v>2259843.7448</v>
      </c>
      <c r="H19" s="27">
        <f>RA!J23</f>
        <v>10.353136140677799</v>
      </c>
      <c r="I19" s="20">
        <f>VLOOKUP(B19,RMS!B:D,3,FALSE)</f>
        <v>2520830.5105538499</v>
      </c>
      <c r="J19" s="21">
        <f>VLOOKUP(B19,RMS!B:E,4,FALSE)</f>
        <v>2259843.7805008502</v>
      </c>
      <c r="K19" s="22">
        <f t="shared" si="1"/>
        <v>-1.9533538497053087</v>
      </c>
      <c r="L19" s="22">
        <f t="shared" si="2"/>
        <v>-3.5700850188732147E-2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204600.00039999999</v>
      </c>
      <c r="F20" s="25">
        <f>VLOOKUP(C20,RA!B24:I59,8,0)</f>
        <v>35846.431600000004</v>
      </c>
      <c r="G20" s="16">
        <f t="shared" si="0"/>
        <v>168753.56879999998</v>
      </c>
      <c r="H20" s="27">
        <f>RA!J24</f>
        <v>17.520250014623201</v>
      </c>
      <c r="I20" s="20">
        <f>VLOOKUP(B20,RMS!B:D,3,FALSE)</f>
        <v>204599.969730671</v>
      </c>
      <c r="J20" s="21">
        <f>VLOOKUP(B20,RMS!B:E,4,FALSE)</f>
        <v>168753.560504113</v>
      </c>
      <c r="K20" s="22">
        <f t="shared" si="1"/>
        <v>3.0669328989461064E-2</v>
      </c>
      <c r="L20" s="22">
        <f t="shared" si="2"/>
        <v>8.2958869752474129E-3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216786.9621</v>
      </c>
      <c r="F21" s="25">
        <f>VLOOKUP(C21,RA!B25:I60,8,0)</f>
        <v>17158.4588</v>
      </c>
      <c r="G21" s="16">
        <f t="shared" si="0"/>
        <v>199628.50330000001</v>
      </c>
      <c r="H21" s="27">
        <f>RA!J25</f>
        <v>7.91489425092138</v>
      </c>
      <c r="I21" s="20">
        <f>VLOOKUP(B21,RMS!B:D,3,FALSE)</f>
        <v>216786.96168349599</v>
      </c>
      <c r="J21" s="21">
        <f>VLOOKUP(B21,RMS!B:E,4,FALSE)</f>
        <v>199628.49614881599</v>
      </c>
      <c r="K21" s="22">
        <f t="shared" si="1"/>
        <v>4.1650401544757187E-4</v>
      </c>
      <c r="L21" s="22">
        <f t="shared" si="2"/>
        <v>7.1511840214952826E-3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464200.19559999998</v>
      </c>
      <c r="F22" s="25">
        <f>VLOOKUP(C22,RA!B26:I61,8,0)</f>
        <v>94133.027499999997</v>
      </c>
      <c r="G22" s="16">
        <f t="shared" si="0"/>
        <v>370067.16810000001</v>
      </c>
      <c r="H22" s="27">
        <f>RA!J26</f>
        <v>20.278541110550101</v>
      </c>
      <c r="I22" s="20">
        <f>VLOOKUP(B22,RMS!B:D,3,FALSE)</f>
        <v>464200.14917318698</v>
      </c>
      <c r="J22" s="21">
        <f>VLOOKUP(B22,RMS!B:E,4,FALSE)</f>
        <v>370067.150679846</v>
      </c>
      <c r="K22" s="22">
        <f t="shared" si="1"/>
        <v>4.6426813001744449E-2</v>
      </c>
      <c r="L22" s="22">
        <f t="shared" si="2"/>
        <v>1.7420154006686062E-2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194899.73209999999</v>
      </c>
      <c r="F23" s="25">
        <f>VLOOKUP(C23,RA!B27:I62,8,0)</f>
        <v>59787.216200000003</v>
      </c>
      <c r="G23" s="16">
        <f t="shared" si="0"/>
        <v>135112.5159</v>
      </c>
      <c r="H23" s="27">
        <f>RA!J27</f>
        <v>30.6758842384268</v>
      </c>
      <c r="I23" s="20">
        <f>VLOOKUP(B23,RMS!B:D,3,FALSE)</f>
        <v>194899.654741404</v>
      </c>
      <c r="J23" s="21">
        <f>VLOOKUP(B23,RMS!B:E,4,FALSE)</f>
        <v>135112.51704722599</v>
      </c>
      <c r="K23" s="22">
        <f t="shared" si="1"/>
        <v>7.73585959977936E-2</v>
      </c>
      <c r="L23" s="22">
        <f t="shared" si="2"/>
        <v>-1.147225993918255E-3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852823.049</v>
      </c>
      <c r="F24" s="25">
        <f>VLOOKUP(C24,RA!B28:I63,8,0)</f>
        <v>34934.1276</v>
      </c>
      <c r="G24" s="16">
        <f t="shared" si="0"/>
        <v>817888.92139999999</v>
      </c>
      <c r="H24" s="27">
        <f>RA!J28</f>
        <v>4.0962926179074204</v>
      </c>
      <c r="I24" s="20">
        <f>VLOOKUP(B24,RMS!B:D,3,FALSE)</f>
        <v>852823.04423362797</v>
      </c>
      <c r="J24" s="21">
        <f>VLOOKUP(B24,RMS!B:E,4,FALSE)</f>
        <v>817888.89668053098</v>
      </c>
      <c r="K24" s="22">
        <f t="shared" si="1"/>
        <v>4.7663720324635506E-3</v>
      </c>
      <c r="L24" s="22">
        <f t="shared" si="2"/>
        <v>2.4719469016417861E-2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637035.91859999998</v>
      </c>
      <c r="F25" s="25">
        <f>VLOOKUP(C25,RA!B29:I64,8,0)</f>
        <v>74934.399300000005</v>
      </c>
      <c r="G25" s="16">
        <f t="shared" si="0"/>
        <v>562101.51929999993</v>
      </c>
      <c r="H25" s="27">
        <f>RA!J29</f>
        <v>11.762978681748701</v>
      </c>
      <c r="I25" s="20">
        <f>VLOOKUP(B25,RMS!B:D,3,FALSE)</f>
        <v>637035.91749203496</v>
      </c>
      <c r="J25" s="21">
        <f>VLOOKUP(B25,RMS!B:E,4,FALSE)</f>
        <v>562101.50888958899</v>
      </c>
      <c r="K25" s="22">
        <f t="shared" si="1"/>
        <v>1.1079650139436126E-3</v>
      </c>
      <c r="L25" s="22">
        <f t="shared" si="2"/>
        <v>1.0410410934127867E-2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910193.58799999999</v>
      </c>
      <c r="F26" s="25">
        <f>VLOOKUP(C26,RA!B30:I65,8,0)</f>
        <v>102623.62910000001</v>
      </c>
      <c r="G26" s="16">
        <f t="shared" si="0"/>
        <v>807569.95889999997</v>
      </c>
      <c r="H26" s="27">
        <f>RA!J30</f>
        <v>11.2749233188402</v>
      </c>
      <c r="I26" s="20">
        <f>VLOOKUP(B26,RMS!B:D,3,FALSE)</f>
        <v>910193.590102655</v>
      </c>
      <c r="J26" s="21">
        <f>VLOOKUP(B26,RMS!B:E,4,FALSE)</f>
        <v>807569.96537708805</v>
      </c>
      <c r="K26" s="22">
        <f t="shared" si="1"/>
        <v>-2.1026550093665719E-3</v>
      </c>
      <c r="L26" s="22">
        <f t="shared" si="2"/>
        <v>-6.4770880853757262E-3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559328.13459999999</v>
      </c>
      <c r="F27" s="25">
        <f>VLOOKUP(C27,RA!B31:I66,8,0)</f>
        <v>37169.841500000002</v>
      </c>
      <c r="G27" s="16">
        <f t="shared" si="0"/>
        <v>522158.29310000001</v>
      </c>
      <c r="H27" s="27">
        <f>RA!J31</f>
        <v>6.6454446327077399</v>
      </c>
      <c r="I27" s="20">
        <f>VLOOKUP(B27,RMS!B:D,3,FALSE)</f>
        <v>559328.09270000004</v>
      </c>
      <c r="J27" s="21">
        <f>VLOOKUP(B27,RMS!B:E,4,FALSE)</f>
        <v>522158.29269999999</v>
      </c>
      <c r="K27" s="22">
        <f t="shared" si="1"/>
        <v>4.1899999952875078E-2</v>
      </c>
      <c r="L27" s="22">
        <f t="shared" si="2"/>
        <v>4.0000001899898052E-4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95449.607900000003</v>
      </c>
      <c r="F28" s="25">
        <f>VLOOKUP(C28,RA!B32:I67,8,0)</f>
        <v>27432.642</v>
      </c>
      <c r="G28" s="16">
        <f t="shared" si="0"/>
        <v>68016.96590000001</v>
      </c>
      <c r="H28" s="27">
        <f>RA!J32</f>
        <v>28.740444935866499</v>
      </c>
      <c r="I28" s="20">
        <f>VLOOKUP(B28,RMS!B:D,3,FALSE)</f>
        <v>95449.553543763701</v>
      </c>
      <c r="J28" s="21">
        <f>VLOOKUP(B28,RMS!B:E,4,FALSE)</f>
        <v>68016.967596391798</v>
      </c>
      <c r="K28" s="22">
        <f t="shared" si="1"/>
        <v>5.4356236301828176E-2</v>
      </c>
      <c r="L28" s="22">
        <f t="shared" si="2"/>
        <v>-1.6963917878456414E-3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113400.6096</v>
      </c>
      <c r="F31" s="25">
        <f>VLOOKUP(C31,RA!B35:I70,8,0)</f>
        <v>13767.8524</v>
      </c>
      <c r="G31" s="16">
        <f t="shared" si="0"/>
        <v>99632.757199999993</v>
      </c>
      <c r="H31" s="27">
        <f>RA!J35</f>
        <v>12.140898050339899</v>
      </c>
      <c r="I31" s="20">
        <f>VLOOKUP(B31,RMS!B:D,3,FALSE)</f>
        <v>113400.60980000001</v>
      </c>
      <c r="J31" s="21">
        <f>VLOOKUP(B31,RMS!B:E,4,FALSE)</f>
        <v>99632.761700000003</v>
      </c>
      <c r="K31" s="22">
        <f t="shared" si="1"/>
        <v>-2.0000000949949026E-4</v>
      </c>
      <c r="L31" s="22">
        <f t="shared" si="2"/>
        <v>-4.5000000100117177E-3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157766.66709999999</v>
      </c>
      <c r="F35" s="25">
        <f>VLOOKUP(C35,RA!B8:I74,8,0)</f>
        <v>9317.1937999999991</v>
      </c>
      <c r="G35" s="16">
        <f t="shared" si="0"/>
        <v>148449.47329999998</v>
      </c>
      <c r="H35" s="27">
        <f>RA!J39</f>
        <v>5.9056795527627699</v>
      </c>
      <c r="I35" s="20">
        <f>VLOOKUP(B35,RMS!B:D,3,FALSE)</f>
        <v>157766.66666666701</v>
      </c>
      <c r="J35" s="21">
        <f>VLOOKUP(B35,RMS!B:E,4,FALSE)</f>
        <v>148449.474358974</v>
      </c>
      <c r="K35" s="22">
        <f t="shared" si="1"/>
        <v>4.3333298526704311E-4</v>
      </c>
      <c r="L35" s="22">
        <f t="shared" si="2"/>
        <v>-1.0589740122668445E-3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345657.1067</v>
      </c>
      <c r="F36" s="25">
        <f>VLOOKUP(C36,RA!B8:I75,8,0)</f>
        <v>22579.7637</v>
      </c>
      <c r="G36" s="16">
        <f t="shared" si="0"/>
        <v>323077.34299999999</v>
      </c>
      <c r="H36" s="27">
        <f>RA!J40</f>
        <v>6.5324170289943604</v>
      </c>
      <c r="I36" s="20">
        <f>VLOOKUP(B36,RMS!B:D,3,FALSE)</f>
        <v>345657.10103162401</v>
      </c>
      <c r="J36" s="21">
        <f>VLOOKUP(B36,RMS!B:E,4,FALSE)</f>
        <v>323077.34587863198</v>
      </c>
      <c r="K36" s="22">
        <f t="shared" si="1"/>
        <v>5.6683759903535247E-3</v>
      </c>
      <c r="L36" s="22">
        <f t="shared" si="2"/>
        <v>-2.8786319890059531E-3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58678.758300000001</v>
      </c>
      <c r="F40" s="25">
        <f>VLOOKUP(C40,RA!B8:I78,8,0)</f>
        <v>6851.3365000000003</v>
      </c>
      <c r="G40" s="16">
        <f t="shared" si="0"/>
        <v>51827.421800000004</v>
      </c>
      <c r="H40" s="27">
        <f>RA!J43</f>
        <v>0</v>
      </c>
      <c r="I40" s="20">
        <f>VLOOKUP(B40,RMS!B:D,3,FALSE)</f>
        <v>58678.758263368902</v>
      </c>
      <c r="J40" s="21">
        <f>VLOOKUP(B40,RMS!B:E,4,FALSE)</f>
        <v>51827.422117842798</v>
      </c>
      <c r="K40" s="22">
        <f t="shared" si="1"/>
        <v>3.6631099646911025E-5</v>
      </c>
      <c r="L40" s="22">
        <f t="shared" si="2"/>
        <v>-3.1784279417479411E-4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13839123.8498</v>
      </c>
      <c r="E7" s="65">
        <v>15976008.0316</v>
      </c>
      <c r="F7" s="66">
        <v>86.624417203763798</v>
      </c>
      <c r="G7" s="65">
        <v>12865680.398</v>
      </c>
      <c r="H7" s="66">
        <v>7.5662026545546999</v>
      </c>
      <c r="I7" s="65">
        <v>1579721.5249000001</v>
      </c>
      <c r="J7" s="66">
        <v>11.4148954951569</v>
      </c>
      <c r="K7" s="65">
        <v>1588352.5223000001</v>
      </c>
      <c r="L7" s="66">
        <v>12.3456550540997</v>
      </c>
      <c r="M7" s="66">
        <v>-5.4339306160459998E-3</v>
      </c>
      <c r="N7" s="65">
        <v>191738587.38679999</v>
      </c>
      <c r="O7" s="65">
        <v>5531803376.4250002</v>
      </c>
      <c r="P7" s="65">
        <v>823919</v>
      </c>
      <c r="Q7" s="65">
        <v>1088554</v>
      </c>
      <c r="R7" s="66">
        <v>-24.310691063557702</v>
      </c>
      <c r="S7" s="65">
        <v>16.796704348121601</v>
      </c>
      <c r="T7" s="65">
        <v>19.267155922995101</v>
      </c>
      <c r="U7" s="67">
        <v>-14.7079541538145</v>
      </c>
      <c r="V7" s="55"/>
      <c r="W7" s="55"/>
    </row>
    <row r="8" spans="1:23" ht="14.25" thickBot="1" x14ac:dyDescent="0.2">
      <c r="A8" s="52">
        <v>41920</v>
      </c>
      <c r="B8" s="42" t="s">
        <v>6</v>
      </c>
      <c r="C8" s="43"/>
      <c r="D8" s="68">
        <v>547653.12899999996</v>
      </c>
      <c r="E8" s="68">
        <v>641531.87109999999</v>
      </c>
      <c r="F8" s="69">
        <v>85.366472605791003</v>
      </c>
      <c r="G8" s="68">
        <v>528836.48860000004</v>
      </c>
      <c r="H8" s="69">
        <v>3.5581206678483102</v>
      </c>
      <c r="I8" s="68">
        <v>136132.39110000001</v>
      </c>
      <c r="J8" s="69">
        <v>24.857411359736801</v>
      </c>
      <c r="K8" s="68">
        <v>124646.9743</v>
      </c>
      <c r="L8" s="69">
        <v>23.5700404542774</v>
      </c>
      <c r="M8" s="69">
        <v>9.2143566777297001E-2</v>
      </c>
      <c r="N8" s="68">
        <v>6622085.8402000004</v>
      </c>
      <c r="O8" s="68">
        <v>210730241.34240001</v>
      </c>
      <c r="P8" s="68">
        <v>23970</v>
      </c>
      <c r="Q8" s="68">
        <v>29064</v>
      </c>
      <c r="R8" s="69">
        <v>-17.5268373245252</v>
      </c>
      <c r="S8" s="68">
        <v>22.8474396745932</v>
      </c>
      <c r="T8" s="68">
        <v>27.346114602257099</v>
      </c>
      <c r="U8" s="70">
        <v>-19.690061519962999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69905.887000000002</v>
      </c>
      <c r="E9" s="68">
        <v>85599.695399999997</v>
      </c>
      <c r="F9" s="69">
        <v>81.666046442497105</v>
      </c>
      <c r="G9" s="68">
        <v>61055.196100000001</v>
      </c>
      <c r="H9" s="69">
        <v>14.4962123870732</v>
      </c>
      <c r="I9" s="68">
        <v>15546.786</v>
      </c>
      <c r="J9" s="69">
        <v>22.2395947854864</v>
      </c>
      <c r="K9" s="68">
        <v>13773.1739</v>
      </c>
      <c r="L9" s="69">
        <v>22.558561399821599</v>
      </c>
      <c r="M9" s="69">
        <v>0.12877294027341099</v>
      </c>
      <c r="N9" s="68">
        <v>1271471.2538000001</v>
      </c>
      <c r="O9" s="68">
        <v>36924589.068099998</v>
      </c>
      <c r="P9" s="68">
        <v>4002</v>
      </c>
      <c r="Q9" s="68">
        <v>6621</v>
      </c>
      <c r="R9" s="69">
        <v>-39.555958314454003</v>
      </c>
      <c r="S9" s="68">
        <v>17.467737881059499</v>
      </c>
      <c r="T9" s="68">
        <v>17.565752484518999</v>
      </c>
      <c r="U9" s="70">
        <v>-0.56111789704472703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103404.7576</v>
      </c>
      <c r="E10" s="68">
        <v>107779.99890000001</v>
      </c>
      <c r="F10" s="69">
        <v>95.940581420807604</v>
      </c>
      <c r="G10" s="68">
        <v>82480.696599999996</v>
      </c>
      <c r="H10" s="69">
        <v>25.368433903357701</v>
      </c>
      <c r="I10" s="68">
        <v>27924.8822</v>
      </c>
      <c r="J10" s="69">
        <v>27.005413336997201</v>
      </c>
      <c r="K10" s="68">
        <v>15993.6049</v>
      </c>
      <c r="L10" s="69">
        <v>19.390724811119</v>
      </c>
      <c r="M10" s="69">
        <v>0.74600300398817498</v>
      </c>
      <c r="N10" s="68">
        <v>1844400.4299000001</v>
      </c>
      <c r="O10" s="68">
        <v>52451489.236100003</v>
      </c>
      <c r="P10" s="68">
        <v>76760</v>
      </c>
      <c r="Q10" s="68">
        <v>103152</v>
      </c>
      <c r="R10" s="69">
        <v>-25.585543663719601</v>
      </c>
      <c r="S10" s="68">
        <v>1.34711773840542</v>
      </c>
      <c r="T10" s="68">
        <v>1.8182149575383899</v>
      </c>
      <c r="U10" s="70">
        <v>-34.970753164501197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46125.789100000002</v>
      </c>
      <c r="E11" s="68">
        <v>49132.701999999997</v>
      </c>
      <c r="F11" s="69">
        <v>93.880017223559193</v>
      </c>
      <c r="G11" s="68">
        <v>37010.441700000003</v>
      </c>
      <c r="H11" s="69">
        <v>24.6291235157023</v>
      </c>
      <c r="I11" s="68">
        <v>11034.0576</v>
      </c>
      <c r="J11" s="69">
        <v>23.921666849055601</v>
      </c>
      <c r="K11" s="68">
        <v>7404.2527</v>
      </c>
      <c r="L11" s="69">
        <v>20.005847971276701</v>
      </c>
      <c r="M11" s="69">
        <v>0.49023244438969499</v>
      </c>
      <c r="N11" s="68">
        <v>496898.28659999999</v>
      </c>
      <c r="O11" s="68">
        <v>20969321.818799999</v>
      </c>
      <c r="P11" s="68">
        <v>2185</v>
      </c>
      <c r="Q11" s="68">
        <v>2984</v>
      </c>
      <c r="R11" s="69">
        <v>-26.776139410187699</v>
      </c>
      <c r="S11" s="68">
        <v>21.1102009610984</v>
      </c>
      <c r="T11" s="68">
        <v>25.462834785522801</v>
      </c>
      <c r="U11" s="70">
        <v>-20.618628086228899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172362.09299999999</v>
      </c>
      <c r="E12" s="68">
        <v>185637.08360000001</v>
      </c>
      <c r="F12" s="69">
        <v>92.848955422827004</v>
      </c>
      <c r="G12" s="68">
        <v>177179.10759999999</v>
      </c>
      <c r="H12" s="69">
        <v>-2.7187260762566501</v>
      </c>
      <c r="I12" s="68">
        <v>31635.374800000001</v>
      </c>
      <c r="J12" s="69">
        <v>18.354021031759</v>
      </c>
      <c r="K12" s="68">
        <v>11013.660599999999</v>
      </c>
      <c r="L12" s="69">
        <v>6.2161169842126496</v>
      </c>
      <c r="M12" s="69">
        <v>1.87237603817209</v>
      </c>
      <c r="N12" s="68">
        <v>3434286.7549000001</v>
      </c>
      <c r="O12" s="68">
        <v>67840381.4023</v>
      </c>
      <c r="P12" s="68">
        <v>2362</v>
      </c>
      <c r="Q12" s="68">
        <v>4462</v>
      </c>
      <c r="R12" s="69">
        <v>-47.064096817570601</v>
      </c>
      <c r="S12" s="68">
        <v>72.972943691786597</v>
      </c>
      <c r="T12" s="68">
        <v>74.697358807709605</v>
      </c>
      <c r="U12" s="70">
        <v>-2.3630883292940599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208217.0539</v>
      </c>
      <c r="E13" s="68">
        <v>207584.42720000001</v>
      </c>
      <c r="F13" s="69">
        <v>100.304756338678</v>
      </c>
      <c r="G13" s="68">
        <v>213629.1966</v>
      </c>
      <c r="H13" s="69">
        <v>-2.53342838251351</v>
      </c>
      <c r="I13" s="68">
        <v>65832.187900000004</v>
      </c>
      <c r="J13" s="69">
        <v>31.617096998988899</v>
      </c>
      <c r="K13" s="68">
        <v>58352.360399999998</v>
      </c>
      <c r="L13" s="69">
        <v>27.314787177362799</v>
      </c>
      <c r="M13" s="69">
        <v>0.128183803512428</v>
      </c>
      <c r="N13" s="68">
        <v>3626198.4833999998</v>
      </c>
      <c r="O13" s="68">
        <v>102937659.3624</v>
      </c>
      <c r="P13" s="68">
        <v>7578</v>
      </c>
      <c r="Q13" s="68">
        <v>11397</v>
      </c>
      <c r="R13" s="69">
        <v>-33.508818110028997</v>
      </c>
      <c r="S13" s="68">
        <v>27.476518065452598</v>
      </c>
      <c r="T13" s="68">
        <v>39.281981319645503</v>
      </c>
      <c r="U13" s="70">
        <v>-42.965645159516797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107623.0569</v>
      </c>
      <c r="E14" s="68">
        <v>107492.3523</v>
      </c>
      <c r="F14" s="69">
        <v>100.121594324809</v>
      </c>
      <c r="G14" s="68">
        <v>148417.04149999999</v>
      </c>
      <c r="H14" s="69">
        <v>-27.4860515933408</v>
      </c>
      <c r="I14" s="68">
        <v>21213.3233</v>
      </c>
      <c r="J14" s="69">
        <v>19.710760789586899</v>
      </c>
      <c r="K14" s="68">
        <v>30424.4372</v>
      </c>
      <c r="L14" s="69">
        <v>20.499288284223098</v>
      </c>
      <c r="M14" s="69">
        <v>-0.30275379752957299</v>
      </c>
      <c r="N14" s="68">
        <v>1591751.4554000001</v>
      </c>
      <c r="O14" s="68">
        <v>49400908.554399997</v>
      </c>
      <c r="P14" s="68">
        <v>1824</v>
      </c>
      <c r="Q14" s="68">
        <v>2489</v>
      </c>
      <c r="R14" s="69">
        <v>-26.717557251908399</v>
      </c>
      <c r="S14" s="68">
        <v>59.003868914473699</v>
      </c>
      <c r="T14" s="68">
        <v>58.518918762555202</v>
      </c>
      <c r="U14" s="70">
        <v>0.82189551437953501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54362.7883</v>
      </c>
      <c r="E15" s="68">
        <v>55019.488100000002</v>
      </c>
      <c r="F15" s="69">
        <v>98.806423282589606</v>
      </c>
      <c r="G15" s="68">
        <v>65869.756999999998</v>
      </c>
      <c r="H15" s="69">
        <v>-17.4692745564554</v>
      </c>
      <c r="I15" s="68">
        <v>11768.653200000001</v>
      </c>
      <c r="J15" s="69">
        <v>21.648361991763402</v>
      </c>
      <c r="K15" s="68">
        <v>15308.909299999999</v>
      </c>
      <c r="L15" s="69">
        <v>23.241180774357499</v>
      </c>
      <c r="M15" s="69">
        <v>-0.231254626350161</v>
      </c>
      <c r="N15" s="68">
        <v>835190.78489999997</v>
      </c>
      <c r="O15" s="68">
        <v>38556751.540700004</v>
      </c>
      <c r="P15" s="68">
        <v>1558</v>
      </c>
      <c r="Q15" s="68">
        <v>2459</v>
      </c>
      <c r="R15" s="69">
        <v>-36.640910939406297</v>
      </c>
      <c r="S15" s="68">
        <v>34.892675417201502</v>
      </c>
      <c r="T15" s="68">
        <v>34.067355957706397</v>
      </c>
      <c r="U15" s="70">
        <v>2.3653086202965099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695579.1152</v>
      </c>
      <c r="E16" s="68">
        <v>657879.86419999995</v>
      </c>
      <c r="F16" s="69">
        <v>105.730415696161</v>
      </c>
      <c r="G16" s="68">
        <v>621647.50650000002</v>
      </c>
      <c r="H16" s="69">
        <v>11.892850518495599</v>
      </c>
      <c r="I16" s="68">
        <v>59892.154799999997</v>
      </c>
      <c r="J16" s="69">
        <v>8.6104015332287798</v>
      </c>
      <c r="K16" s="68">
        <v>37197.491499999996</v>
      </c>
      <c r="L16" s="69">
        <v>5.9836951183845901</v>
      </c>
      <c r="M16" s="69">
        <v>0.61011273569348101</v>
      </c>
      <c r="N16" s="68">
        <v>11989185.6527</v>
      </c>
      <c r="O16" s="68">
        <v>293138740.04369998</v>
      </c>
      <c r="P16" s="68">
        <v>41901</v>
      </c>
      <c r="Q16" s="68">
        <v>62808</v>
      </c>
      <c r="R16" s="69">
        <v>-33.287160871226597</v>
      </c>
      <c r="S16" s="68">
        <v>16.6005373427842</v>
      </c>
      <c r="T16" s="68">
        <v>22.7871895108903</v>
      </c>
      <c r="U16" s="70">
        <v>-37.267782604611398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516182.82520000002</v>
      </c>
      <c r="E17" s="68">
        <v>429750.29009999998</v>
      </c>
      <c r="F17" s="69">
        <v>120.112269169123</v>
      </c>
      <c r="G17" s="68">
        <v>360282.26040000003</v>
      </c>
      <c r="H17" s="69">
        <v>43.2717849130049</v>
      </c>
      <c r="I17" s="68">
        <v>6619.4309999999996</v>
      </c>
      <c r="J17" s="69">
        <v>1.2823811015864901</v>
      </c>
      <c r="K17" s="68">
        <v>28700.6839</v>
      </c>
      <c r="L17" s="69">
        <v>7.96616626867372</v>
      </c>
      <c r="M17" s="69">
        <v>-0.76936330078183301</v>
      </c>
      <c r="N17" s="68">
        <v>6644619.5493999999</v>
      </c>
      <c r="O17" s="68">
        <v>285353727.33950001</v>
      </c>
      <c r="P17" s="68">
        <v>8805</v>
      </c>
      <c r="Q17" s="68">
        <v>11474</v>
      </c>
      <c r="R17" s="69">
        <v>-23.2612863866132</v>
      </c>
      <c r="S17" s="68">
        <v>58.6238302328223</v>
      </c>
      <c r="T17" s="68">
        <v>63.9775630207426</v>
      </c>
      <c r="U17" s="70">
        <v>-9.1323490236959</v>
      </c>
    </row>
    <row r="18" spans="1:21" ht="12" thickBot="1" x14ac:dyDescent="0.2">
      <c r="A18" s="53"/>
      <c r="B18" s="42" t="s">
        <v>16</v>
      </c>
      <c r="C18" s="43"/>
      <c r="D18" s="68">
        <v>1171190.3868</v>
      </c>
      <c r="E18" s="68">
        <v>1305781.4974</v>
      </c>
      <c r="F18" s="69">
        <v>89.692677460356904</v>
      </c>
      <c r="G18" s="68">
        <v>1184679.3126000001</v>
      </c>
      <c r="H18" s="69">
        <v>-1.13861410902802</v>
      </c>
      <c r="I18" s="68">
        <v>176576.71849999999</v>
      </c>
      <c r="J18" s="69">
        <v>15.0766878289066</v>
      </c>
      <c r="K18" s="68">
        <v>181587.88329999999</v>
      </c>
      <c r="L18" s="69">
        <v>15.3280201121662</v>
      </c>
      <c r="M18" s="69">
        <v>-2.7596361105883999E-2</v>
      </c>
      <c r="N18" s="68">
        <v>19249283.1697</v>
      </c>
      <c r="O18" s="68">
        <v>649158007.2033</v>
      </c>
      <c r="P18" s="68">
        <v>61956</v>
      </c>
      <c r="Q18" s="68">
        <v>97585</v>
      </c>
      <c r="R18" s="69">
        <v>-36.510734231695402</v>
      </c>
      <c r="S18" s="68">
        <v>18.903582975014501</v>
      </c>
      <c r="T18" s="68">
        <v>21.2902702792437</v>
      </c>
      <c r="U18" s="70">
        <v>-12.6255816549898</v>
      </c>
    </row>
    <row r="19" spans="1:21" ht="12" thickBot="1" x14ac:dyDescent="0.2">
      <c r="A19" s="53"/>
      <c r="B19" s="42" t="s">
        <v>17</v>
      </c>
      <c r="C19" s="43"/>
      <c r="D19" s="68">
        <v>710890.62970000005</v>
      </c>
      <c r="E19" s="68">
        <v>480249.35320000001</v>
      </c>
      <c r="F19" s="69">
        <v>148.02531746543499</v>
      </c>
      <c r="G19" s="68">
        <v>529081.49349999998</v>
      </c>
      <c r="H19" s="69">
        <v>34.363163035109999</v>
      </c>
      <c r="I19" s="68">
        <v>51105.272400000002</v>
      </c>
      <c r="J19" s="69">
        <v>7.1889078663994699</v>
      </c>
      <c r="K19" s="68">
        <v>50327.145900000003</v>
      </c>
      <c r="L19" s="69">
        <v>9.5121727972517007</v>
      </c>
      <c r="M19" s="69">
        <v>1.5461367540017999E-2</v>
      </c>
      <c r="N19" s="68">
        <v>7310537.9283999996</v>
      </c>
      <c r="O19" s="68">
        <v>208674049.70969999</v>
      </c>
      <c r="P19" s="68">
        <v>11316</v>
      </c>
      <c r="Q19" s="68">
        <v>16021</v>
      </c>
      <c r="R19" s="69">
        <v>-29.3677048873354</v>
      </c>
      <c r="S19" s="68">
        <v>62.821724080947298</v>
      </c>
      <c r="T19" s="68">
        <v>44.383078877723001</v>
      </c>
      <c r="U19" s="70">
        <v>29.3507468522604</v>
      </c>
    </row>
    <row r="20" spans="1:21" ht="12" thickBot="1" x14ac:dyDescent="0.2">
      <c r="A20" s="53"/>
      <c r="B20" s="42" t="s">
        <v>18</v>
      </c>
      <c r="C20" s="43"/>
      <c r="D20" s="68">
        <v>804824.85199999996</v>
      </c>
      <c r="E20" s="68">
        <v>782814.13359999994</v>
      </c>
      <c r="F20" s="69">
        <v>102.811742590642</v>
      </c>
      <c r="G20" s="68">
        <v>766602.05669999996</v>
      </c>
      <c r="H20" s="69">
        <v>4.9860021853499701</v>
      </c>
      <c r="I20" s="68">
        <v>54200.066700000003</v>
      </c>
      <c r="J20" s="69">
        <v>6.7343927769268204</v>
      </c>
      <c r="K20" s="68">
        <v>66151.326700000005</v>
      </c>
      <c r="L20" s="69">
        <v>8.62916113019085</v>
      </c>
      <c r="M20" s="69">
        <v>-0.18066546199745401</v>
      </c>
      <c r="N20" s="68">
        <v>12057933.2962</v>
      </c>
      <c r="O20" s="68">
        <v>318421755.01480001</v>
      </c>
      <c r="P20" s="68">
        <v>35702</v>
      </c>
      <c r="Q20" s="68">
        <v>48198</v>
      </c>
      <c r="R20" s="69">
        <v>-25.926386987011899</v>
      </c>
      <c r="S20" s="68">
        <v>22.542850596605199</v>
      </c>
      <c r="T20" s="68">
        <v>26.756713772355699</v>
      </c>
      <c r="U20" s="70">
        <v>-18.692681112765101</v>
      </c>
    </row>
    <row r="21" spans="1:21" ht="12" thickBot="1" x14ac:dyDescent="0.2">
      <c r="A21" s="53"/>
      <c r="B21" s="42" t="s">
        <v>19</v>
      </c>
      <c r="C21" s="43"/>
      <c r="D21" s="68">
        <v>337126.06949999998</v>
      </c>
      <c r="E21" s="68">
        <v>349270.54960000003</v>
      </c>
      <c r="F21" s="69">
        <v>96.522901769442498</v>
      </c>
      <c r="G21" s="68">
        <v>299700.7537</v>
      </c>
      <c r="H21" s="69">
        <v>12.487561455205</v>
      </c>
      <c r="I21" s="68">
        <v>3114.4247</v>
      </c>
      <c r="J21" s="69">
        <v>0.92381603849832195</v>
      </c>
      <c r="K21" s="68">
        <v>43113.608699999997</v>
      </c>
      <c r="L21" s="69">
        <v>14.3855523110084</v>
      </c>
      <c r="M21" s="69">
        <v>-0.92776237494589497</v>
      </c>
      <c r="N21" s="68">
        <v>3662140.4857000001</v>
      </c>
      <c r="O21" s="68">
        <v>123591176.5948</v>
      </c>
      <c r="P21" s="68">
        <v>30763</v>
      </c>
      <c r="Q21" s="68">
        <v>36745</v>
      </c>
      <c r="R21" s="69">
        <v>-16.2797659545516</v>
      </c>
      <c r="S21" s="68">
        <v>10.9588164190749</v>
      </c>
      <c r="T21" s="68">
        <v>11.443388697782</v>
      </c>
      <c r="U21" s="70">
        <v>-4.4217574250418696</v>
      </c>
    </row>
    <row r="22" spans="1:21" ht="12" thickBot="1" x14ac:dyDescent="0.2">
      <c r="A22" s="53"/>
      <c r="B22" s="42" t="s">
        <v>20</v>
      </c>
      <c r="C22" s="43"/>
      <c r="D22" s="68">
        <v>962026.5294</v>
      </c>
      <c r="E22" s="68">
        <v>991729.79929999996</v>
      </c>
      <c r="F22" s="69">
        <v>97.004902956332899</v>
      </c>
      <c r="G22" s="68">
        <v>895173.1385</v>
      </c>
      <c r="H22" s="69">
        <v>7.4682078834517904</v>
      </c>
      <c r="I22" s="68">
        <v>109605.0683</v>
      </c>
      <c r="J22" s="69">
        <v>11.3931440506489</v>
      </c>
      <c r="K22" s="68">
        <v>115469.94560000001</v>
      </c>
      <c r="L22" s="69">
        <v>12.899174543316599</v>
      </c>
      <c r="M22" s="69">
        <v>-5.0791374928993001E-2</v>
      </c>
      <c r="N22" s="68">
        <v>12543362.242900001</v>
      </c>
      <c r="O22" s="68">
        <v>384081154.0575</v>
      </c>
      <c r="P22" s="68">
        <v>57370</v>
      </c>
      <c r="Q22" s="68">
        <v>82616</v>
      </c>
      <c r="R22" s="69">
        <v>-30.5582453761983</v>
      </c>
      <c r="S22" s="68">
        <v>16.7688082516995</v>
      </c>
      <c r="T22" s="68">
        <v>17.095261329524501</v>
      </c>
      <c r="U22" s="70">
        <v>-1.9467875887481101</v>
      </c>
    </row>
    <row r="23" spans="1:21" ht="12" thickBot="1" x14ac:dyDescent="0.2">
      <c r="A23" s="53"/>
      <c r="B23" s="42" t="s">
        <v>21</v>
      </c>
      <c r="C23" s="43"/>
      <c r="D23" s="68">
        <v>2520828.5572000002</v>
      </c>
      <c r="E23" s="68">
        <v>2483581.8689999999</v>
      </c>
      <c r="F23" s="69">
        <v>101.49971654508001</v>
      </c>
      <c r="G23" s="68">
        <v>2203567.1329000001</v>
      </c>
      <c r="H23" s="69">
        <v>14.397629169684899</v>
      </c>
      <c r="I23" s="68">
        <v>260984.8124</v>
      </c>
      <c r="J23" s="69">
        <v>10.353136140677799</v>
      </c>
      <c r="K23" s="68">
        <v>233630.80489999999</v>
      </c>
      <c r="L23" s="69">
        <v>10.6023910690904</v>
      </c>
      <c r="M23" s="69">
        <v>0.11708219518273</v>
      </c>
      <c r="N23" s="68">
        <v>28639529.431400001</v>
      </c>
      <c r="O23" s="68">
        <v>815659837.91390002</v>
      </c>
      <c r="P23" s="68">
        <v>79896</v>
      </c>
      <c r="Q23" s="68">
        <v>105442</v>
      </c>
      <c r="R23" s="69">
        <v>-24.2275374139337</v>
      </c>
      <c r="S23" s="68">
        <v>31.551373750876099</v>
      </c>
      <c r="T23" s="68">
        <v>35.519969921852798</v>
      </c>
      <c r="U23" s="70">
        <v>-12.5782040500421</v>
      </c>
    </row>
    <row r="24" spans="1:21" ht="12" thickBot="1" x14ac:dyDescent="0.2">
      <c r="A24" s="53"/>
      <c r="B24" s="42" t="s">
        <v>22</v>
      </c>
      <c r="C24" s="43"/>
      <c r="D24" s="68">
        <v>204600.00039999999</v>
      </c>
      <c r="E24" s="68">
        <v>235750.25750000001</v>
      </c>
      <c r="F24" s="69">
        <v>86.786755853278294</v>
      </c>
      <c r="G24" s="68">
        <v>233922.44099999999</v>
      </c>
      <c r="H24" s="69">
        <v>-12.535112268258199</v>
      </c>
      <c r="I24" s="68">
        <v>35846.431600000004</v>
      </c>
      <c r="J24" s="69">
        <v>17.520250014623201</v>
      </c>
      <c r="K24" s="68">
        <v>38440.698600000003</v>
      </c>
      <c r="L24" s="69">
        <v>16.4330957028616</v>
      </c>
      <c r="M24" s="69">
        <v>-6.7487509189024006E-2</v>
      </c>
      <c r="N24" s="68">
        <v>2960383.2034</v>
      </c>
      <c r="O24" s="68">
        <v>87502775.6822</v>
      </c>
      <c r="P24" s="68">
        <v>23175</v>
      </c>
      <c r="Q24" s="68">
        <v>29695</v>
      </c>
      <c r="R24" s="69">
        <v>-21.9565583431554</v>
      </c>
      <c r="S24" s="68">
        <v>8.8284789816612701</v>
      </c>
      <c r="T24" s="68">
        <v>9.5067703249705406</v>
      </c>
      <c r="U24" s="70">
        <v>-7.6829921067743001</v>
      </c>
    </row>
    <row r="25" spans="1:21" ht="12" thickBot="1" x14ac:dyDescent="0.2">
      <c r="A25" s="53"/>
      <c r="B25" s="42" t="s">
        <v>23</v>
      </c>
      <c r="C25" s="43"/>
      <c r="D25" s="68">
        <v>216786.9621</v>
      </c>
      <c r="E25" s="68">
        <v>252948.0343</v>
      </c>
      <c r="F25" s="69">
        <v>85.7041497475673</v>
      </c>
      <c r="G25" s="68">
        <v>198419.56419999999</v>
      </c>
      <c r="H25" s="69">
        <v>9.2568482216230894</v>
      </c>
      <c r="I25" s="68">
        <v>17158.4588</v>
      </c>
      <c r="J25" s="69">
        <v>7.91489425092138</v>
      </c>
      <c r="K25" s="68">
        <v>17023.416799999999</v>
      </c>
      <c r="L25" s="69">
        <v>8.5795051857089</v>
      </c>
      <c r="M25" s="69">
        <v>7.9327200635770003E-3</v>
      </c>
      <c r="N25" s="68">
        <v>3350726.9602000001</v>
      </c>
      <c r="O25" s="68">
        <v>85857300.265100002</v>
      </c>
      <c r="P25" s="68">
        <v>15999</v>
      </c>
      <c r="Q25" s="68">
        <v>20537</v>
      </c>
      <c r="R25" s="69">
        <v>-22.096703510736699</v>
      </c>
      <c r="S25" s="68">
        <v>13.550032008250501</v>
      </c>
      <c r="T25" s="68">
        <v>16.635499732190699</v>
      </c>
      <c r="U25" s="70">
        <v>-22.7709257222525</v>
      </c>
    </row>
    <row r="26" spans="1:21" ht="12" thickBot="1" x14ac:dyDescent="0.2">
      <c r="A26" s="53"/>
      <c r="B26" s="42" t="s">
        <v>24</v>
      </c>
      <c r="C26" s="43"/>
      <c r="D26" s="68">
        <v>464200.19559999998</v>
      </c>
      <c r="E26" s="68">
        <v>394732.96480000002</v>
      </c>
      <c r="F26" s="69">
        <v>117.59853799775701</v>
      </c>
      <c r="G26" s="68">
        <v>331864.26669999998</v>
      </c>
      <c r="H26" s="69">
        <v>39.876522475868001</v>
      </c>
      <c r="I26" s="68">
        <v>94133.027499999997</v>
      </c>
      <c r="J26" s="69">
        <v>20.278541110550101</v>
      </c>
      <c r="K26" s="68">
        <v>90268.091499999995</v>
      </c>
      <c r="L26" s="69">
        <v>27.200304629844599</v>
      </c>
      <c r="M26" s="69">
        <v>4.2816192696396999E-2</v>
      </c>
      <c r="N26" s="68">
        <v>5423576.8936000001</v>
      </c>
      <c r="O26" s="68">
        <v>179015778.33410001</v>
      </c>
      <c r="P26" s="68">
        <v>36466</v>
      </c>
      <c r="Q26" s="68">
        <v>45538</v>
      </c>
      <c r="R26" s="69">
        <v>-19.921823531995301</v>
      </c>
      <c r="S26" s="68">
        <v>12.7296713541381</v>
      </c>
      <c r="T26" s="68">
        <v>14.6552266832096</v>
      </c>
      <c r="U26" s="70">
        <v>-15.1265125037622</v>
      </c>
    </row>
    <row r="27" spans="1:21" ht="12" thickBot="1" x14ac:dyDescent="0.2">
      <c r="A27" s="53"/>
      <c r="B27" s="42" t="s">
        <v>25</v>
      </c>
      <c r="C27" s="43"/>
      <c r="D27" s="68">
        <v>194899.73209999999</v>
      </c>
      <c r="E27" s="68">
        <v>218665.02979999999</v>
      </c>
      <c r="F27" s="69">
        <v>89.1316422558574</v>
      </c>
      <c r="G27" s="68">
        <v>187189.85149999999</v>
      </c>
      <c r="H27" s="69">
        <v>4.1187492474718903</v>
      </c>
      <c r="I27" s="68">
        <v>59787.216200000003</v>
      </c>
      <c r="J27" s="69">
        <v>30.6758842384268</v>
      </c>
      <c r="K27" s="68">
        <v>52872.624799999998</v>
      </c>
      <c r="L27" s="69">
        <v>28.245454748918402</v>
      </c>
      <c r="M27" s="69">
        <v>0.13077828888116799</v>
      </c>
      <c r="N27" s="68">
        <v>2418903.1433999999</v>
      </c>
      <c r="O27" s="68">
        <v>79994417.591399997</v>
      </c>
      <c r="P27" s="68">
        <v>27411</v>
      </c>
      <c r="Q27" s="68">
        <v>37504</v>
      </c>
      <c r="R27" s="69">
        <v>-26.911796075085299</v>
      </c>
      <c r="S27" s="68">
        <v>7.11027441902886</v>
      </c>
      <c r="T27" s="68">
        <v>7.0659931473976103</v>
      </c>
      <c r="U27" s="70">
        <v>0.62277865834179802</v>
      </c>
    </row>
    <row r="28" spans="1:21" ht="12" thickBot="1" x14ac:dyDescent="0.2">
      <c r="A28" s="53"/>
      <c r="B28" s="42" t="s">
        <v>26</v>
      </c>
      <c r="C28" s="43"/>
      <c r="D28" s="68">
        <v>852823.049</v>
      </c>
      <c r="E28" s="68">
        <v>1030051.5081</v>
      </c>
      <c r="F28" s="69">
        <v>82.794213910048995</v>
      </c>
      <c r="G28" s="68">
        <v>773138.43339999998</v>
      </c>
      <c r="H28" s="69">
        <v>10.3066426603027</v>
      </c>
      <c r="I28" s="68">
        <v>34934.1276</v>
      </c>
      <c r="J28" s="69">
        <v>4.0962926179074204</v>
      </c>
      <c r="K28" s="68">
        <v>32946.928800000002</v>
      </c>
      <c r="L28" s="69">
        <v>4.2614527200660097</v>
      </c>
      <c r="M28" s="69">
        <v>6.0315145367964999E-2</v>
      </c>
      <c r="N28" s="68">
        <v>10659393.9496</v>
      </c>
      <c r="O28" s="68">
        <v>271074239.97970003</v>
      </c>
      <c r="P28" s="68">
        <v>45334</v>
      </c>
      <c r="Q28" s="68">
        <v>51158</v>
      </c>
      <c r="R28" s="69">
        <v>-11.384338715352399</v>
      </c>
      <c r="S28" s="68">
        <v>18.811996492698601</v>
      </c>
      <c r="T28" s="68">
        <v>20.166749611008999</v>
      </c>
      <c r="U28" s="70">
        <v>-7.2015382250161801</v>
      </c>
    </row>
    <row r="29" spans="1:21" ht="12" thickBot="1" x14ac:dyDescent="0.2">
      <c r="A29" s="53"/>
      <c r="B29" s="42" t="s">
        <v>27</v>
      </c>
      <c r="C29" s="43"/>
      <c r="D29" s="68">
        <v>637035.91859999998</v>
      </c>
      <c r="E29" s="68">
        <v>525686.52040000004</v>
      </c>
      <c r="F29" s="69">
        <v>121.181710749454</v>
      </c>
      <c r="G29" s="68">
        <v>629350.7389</v>
      </c>
      <c r="H29" s="69">
        <v>1.2211282556738401</v>
      </c>
      <c r="I29" s="68">
        <v>74934.399300000005</v>
      </c>
      <c r="J29" s="69">
        <v>11.762978681748701</v>
      </c>
      <c r="K29" s="68">
        <v>84906.749100000001</v>
      </c>
      <c r="L29" s="69">
        <v>13.491165395055001</v>
      </c>
      <c r="M29" s="69">
        <v>-0.117450613828766</v>
      </c>
      <c r="N29" s="68">
        <v>6527278.1481999997</v>
      </c>
      <c r="O29" s="68">
        <v>190620318.08899999</v>
      </c>
      <c r="P29" s="68">
        <v>101427</v>
      </c>
      <c r="Q29" s="68">
        <v>112218</v>
      </c>
      <c r="R29" s="69">
        <v>-9.6161043682831604</v>
      </c>
      <c r="S29" s="68">
        <v>6.2807331243160096</v>
      </c>
      <c r="T29" s="68">
        <v>6.4806223529202098</v>
      </c>
      <c r="U29" s="70">
        <v>-3.18257796737648</v>
      </c>
    </row>
    <row r="30" spans="1:21" ht="12" thickBot="1" x14ac:dyDescent="0.2">
      <c r="A30" s="53"/>
      <c r="B30" s="42" t="s">
        <v>28</v>
      </c>
      <c r="C30" s="43"/>
      <c r="D30" s="68">
        <v>910193.58799999999</v>
      </c>
      <c r="E30" s="68">
        <v>982020.00069999998</v>
      </c>
      <c r="F30" s="69">
        <v>92.685850323944393</v>
      </c>
      <c r="G30" s="68">
        <v>878033.95539999998</v>
      </c>
      <c r="H30" s="69">
        <v>3.6626866651585401</v>
      </c>
      <c r="I30" s="68">
        <v>102623.62910000001</v>
      </c>
      <c r="J30" s="69">
        <v>11.2749233188402</v>
      </c>
      <c r="K30" s="68">
        <v>109832.57829999999</v>
      </c>
      <c r="L30" s="69">
        <v>12.508921508618</v>
      </c>
      <c r="M30" s="69">
        <v>-6.5635800520946003E-2</v>
      </c>
      <c r="N30" s="68">
        <v>12218750.8079</v>
      </c>
      <c r="O30" s="68">
        <v>346069086.13669997</v>
      </c>
      <c r="P30" s="68">
        <v>71404</v>
      </c>
      <c r="Q30" s="68">
        <v>90265</v>
      </c>
      <c r="R30" s="69">
        <v>-20.895142081648501</v>
      </c>
      <c r="S30" s="68">
        <v>12.747095232760101</v>
      </c>
      <c r="T30" s="68">
        <v>13.7316039805019</v>
      </c>
      <c r="U30" s="70">
        <v>-7.7233968191560702</v>
      </c>
    </row>
    <row r="31" spans="1:21" ht="12" thickBot="1" x14ac:dyDescent="0.2">
      <c r="A31" s="53"/>
      <c r="B31" s="42" t="s">
        <v>29</v>
      </c>
      <c r="C31" s="43"/>
      <c r="D31" s="68">
        <v>559328.13459999999</v>
      </c>
      <c r="E31" s="68">
        <v>858490.37419999996</v>
      </c>
      <c r="F31" s="69">
        <v>65.152522545313403</v>
      </c>
      <c r="G31" s="68">
        <v>662285.38020000001</v>
      </c>
      <c r="H31" s="69">
        <v>-15.545752432117499</v>
      </c>
      <c r="I31" s="68">
        <v>37169.841500000002</v>
      </c>
      <c r="J31" s="69">
        <v>6.6454446327077399</v>
      </c>
      <c r="K31" s="68">
        <v>45448.972699999998</v>
      </c>
      <c r="L31" s="69">
        <v>6.8624454138297803</v>
      </c>
      <c r="M31" s="69">
        <v>-0.18216321972003599</v>
      </c>
      <c r="N31" s="68">
        <v>13617702.4704</v>
      </c>
      <c r="O31" s="68">
        <v>295719187.2658</v>
      </c>
      <c r="P31" s="68">
        <v>22876</v>
      </c>
      <c r="Q31" s="68">
        <v>33650</v>
      </c>
      <c r="R31" s="69">
        <v>-32.017830609212503</v>
      </c>
      <c r="S31" s="68">
        <v>24.450434280468599</v>
      </c>
      <c r="T31" s="68">
        <v>33.190214499257102</v>
      </c>
      <c r="U31" s="70">
        <v>-35.744887467172397</v>
      </c>
    </row>
    <row r="32" spans="1:21" ht="12" thickBot="1" x14ac:dyDescent="0.2">
      <c r="A32" s="53"/>
      <c r="B32" s="42" t="s">
        <v>30</v>
      </c>
      <c r="C32" s="43"/>
      <c r="D32" s="68">
        <v>95449.607900000003</v>
      </c>
      <c r="E32" s="68">
        <v>115194.1611</v>
      </c>
      <c r="F32" s="69">
        <v>82.859762151607896</v>
      </c>
      <c r="G32" s="68">
        <v>106844.11470000001</v>
      </c>
      <c r="H32" s="69">
        <v>-10.6646087451741</v>
      </c>
      <c r="I32" s="68">
        <v>27432.642</v>
      </c>
      <c r="J32" s="69">
        <v>28.740444935866499</v>
      </c>
      <c r="K32" s="68">
        <v>27066.607100000001</v>
      </c>
      <c r="L32" s="69">
        <v>25.3328011336875</v>
      </c>
      <c r="M32" s="69">
        <v>1.3523486658214999E-2</v>
      </c>
      <c r="N32" s="68">
        <v>1138821.4627</v>
      </c>
      <c r="O32" s="68">
        <v>42728605.928099997</v>
      </c>
      <c r="P32" s="68">
        <v>21111</v>
      </c>
      <c r="Q32" s="68">
        <v>26825</v>
      </c>
      <c r="R32" s="69">
        <v>-21.301025163094099</v>
      </c>
      <c r="S32" s="68">
        <v>4.5213210127421704</v>
      </c>
      <c r="T32" s="68">
        <v>4.7601490438024197</v>
      </c>
      <c r="U32" s="70">
        <v>-5.2822622058282596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-2.0512000000000001</v>
      </c>
      <c r="H33" s="71"/>
      <c r="I33" s="71"/>
      <c r="J33" s="71"/>
      <c r="K33" s="68">
        <v>-1.647</v>
      </c>
      <c r="L33" s="69">
        <v>80.294461778471202</v>
      </c>
      <c r="M33" s="71"/>
      <c r="N33" s="68">
        <v>14.923500000000001</v>
      </c>
      <c r="O33" s="68">
        <v>4961.1427000000003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113400.6096</v>
      </c>
      <c r="E35" s="68">
        <v>102193.22990000001</v>
      </c>
      <c r="F35" s="69">
        <v>110.96685143523401</v>
      </c>
      <c r="G35" s="68">
        <v>104295.95540000001</v>
      </c>
      <c r="H35" s="69">
        <v>8.7296330572757697</v>
      </c>
      <c r="I35" s="68">
        <v>13767.8524</v>
      </c>
      <c r="J35" s="69">
        <v>12.140898050339899</v>
      </c>
      <c r="K35" s="68">
        <v>20928.232100000001</v>
      </c>
      <c r="L35" s="69">
        <v>20.066197217078301</v>
      </c>
      <c r="M35" s="69">
        <v>-0.34213973095223899</v>
      </c>
      <c r="N35" s="68">
        <v>2273092.6039</v>
      </c>
      <c r="O35" s="68">
        <v>48843130.468199998</v>
      </c>
      <c r="P35" s="68">
        <v>8691</v>
      </c>
      <c r="Q35" s="68">
        <v>14444</v>
      </c>
      <c r="R35" s="69">
        <v>-39.829687067294401</v>
      </c>
      <c r="S35" s="68">
        <v>13.048050811184</v>
      </c>
      <c r="T35" s="68">
        <v>14.7717661035724</v>
      </c>
      <c r="U35" s="70">
        <v>-13.2105194663327</v>
      </c>
    </row>
    <row r="36" spans="1:21" ht="12" thickBot="1" x14ac:dyDescent="0.2">
      <c r="A36" s="53"/>
      <c r="B36" s="42" t="s">
        <v>37</v>
      </c>
      <c r="C36" s="43"/>
      <c r="D36" s="71"/>
      <c r="E36" s="68">
        <v>665264.89879999997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342684.58889999997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304517.12319999997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157766.66709999999</v>
      </c>
      <c r="E39" s="68">
        <v>278809.79389999999</v>
      </c>
      <c r="F39" s="69">
        <v>56.585769421208298</v>
      </c>
      <c r="G39" s="68">
        <v>210241.88070000001</v>
      </c>
      <c r="H39" s="69">
        <v>-24.959448338876999</v>
      </c>
      <c r="I39" s="68">
        <v>9317.1937999999991</v>
      </c>
      <c r="J39" s="69">
        <v>5.9056795527627699</v>
      </c>
      <c r="K39" s="68">
        <v>11071.752</v>
      </c>
      <c r="L39" s="69">
        <v>5.2661971835186296</v>
      </c>
      <c r="M39" s="69">
        <v>-0.15847159510075701</v>
      </c>
      <c r="N39" s="68">
        <v>3645508.5696999999</v>
      </c>
      <c r="O39" s="68">
        <v>82115534.545300007</v>
      </c>
      <c r="P39" s="68">
        <v>324</v>
      </c>
      <c r="Q39" s="68">
        <v>510</v>
      </c>
      <c r="R39" s="69">
        <v>-36.470588235294102</v>
      </c>
      <c r="S39" s="68">
        <v>486.93415771604901</v>
      </c>
      <c r="T39" s="68">
        <v>663.67018647058796</v>
      </c>
      <c r="U39" s="70">
        <v>-36.295672824333003</v>
      </c>
    </row>
    <row r="40" spans="1:21" ht="12" thickBot="1" x14ac:dyDescent="0.2">
      <c r="A40" s="53"/>
      <c r="B40" s="42" t="s">
        <v>34</v>
      </c>
      <c r="C40" s="43"/>
      <c r="D40" s="68">
        <v>345657.1067</v>
      </c>
      <c r="E40" s="68">
        <v>335861.69589999999</v>
      </c>
      <c r="F40" s="69">
        <v>102.91650132169799</v>
      </c>
      <c r="G40" s="68">
        <v>367199.00349999999</v>
      </c>
      <c r="H40" s="69">
        <v>-5.8665455501433499</v>
      </c>
      <c r="I40" s="68">
        <v>22579.7637</v>
      </c>
      <c r="J40" s="69">
        <v>6.5324170289943604</v>
      </c>
      <c r="K40" s="68">
        <v>23238.922900000001</v>
      </c>
      <c r="L40" s="69">
        <v>6.3286998816705697</v>
      </c>
      <c r="M40" s="69">
        <v>-2.8364447131928001E-2</v>
      </c>
      <c r="N40" s="68">
        <v>5423361.6825999999</v>
      </c>
      <c r="O40" s="68">
        <v>154594961.979</v>
      </c>
      <c r="P40" s="68">
        <v>1727</v>
      </c>
      <c r="Q40" s="68">
        <v>2664</v>
      </c>
      <c r="R40" s="69">
        <v>-35.172672672672697</v>
      </c>
      <c r="S40" s="68">
        <v>200.14887475390901</v>
      </c>
      <c r="T40" s="68">
        <v>227.61576985735701</v>
      </c>
      <c r="U40" s="70">
        <v>-13.723232337539001</v>
      </c>
    </row>
    <row r="41" spans="1:21" ht="12" thickBot="1" x14ac:dyDescent="0.2">
      <c r="A41" s="53"/>
      <c r="B41" s="42" t="s">
        <v>40</v>
      </c>
      <c r="C41" s="43"/>
      <c r="D41" s="71"/>
      <c r="E41" s="68">
        <v>287343.64880000002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124959.22629999999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58678.758300000001</v>
      </c>
      <c r="E44" s="74"/>
      <c r="F44" s="74"/>
      <c r="G44" s="73">
        <v>7685.2830999999996</v>
      </c>
      <c r="H44" s="75">
        <v>663.52110308076999</v>
      </c>
      <c r="I44" s="73">
        <v>6851.3365000000003</v>
      </c>
      <c r="J44" s="75">
        <v>11.676007977149</v>
      </c>
      <c r="K44" s="73">
        <v>1212.3308</v>
      </c>
      <c r="L44" s="75">
        <v>15.7747058140253</v>
      </c>
      <c r="M44" s="75">
        <v>4.6513754331738504</v>
      </c>
      <c r="N44" s="73">
        <v>262197.52220000001</v>
      </c>
      <c r="O44" s="73">
        <v>9773107.8750999998</v>
      </c>
      <c r="P44" s="73">
        <v>26</v>
      </c>
      <c r="Q44" s="73">
        <v>29</v>
      </c>
      <c r="R44" s="75">
        <v>-10.3448275862069</v>
      </c>
      <c r="S44" s="73">
        <v>2256.8753192307699</v>
      </c>
      <c r="T44" s="73">
        <v>313.72918965517198</v>
      </c>
      <c r="U44" s="76">
        <v>86.098957838658805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60296</v>
      </c>
      <c r="D2" s="32">
        <v>547653.79682649602</v>
      </c>
      <c r="E2" s="32">
        <v>411520.74260170897</v>
      </c>
      <c r="F2" s="32">
        <v>136133.054224786</v>
      </c>
      <c r="G2" s="32">
        <v>411520.74260170897</v>
      </c>
      <c r="H2" s="32">
        <v>0.24857502132485901</v>
      </c>
    </row>
    <row r="3" spans="1:8" ht="14.25" x14ac:dyDescent="0.2">
      <c r="A3" s="32">
        <v>2</v>
      </c>
      <c r="B3" s="33">
        <v>13</v>
      </c>
      <c r="C3" s="32">
        <v>7511.57</v>
      </c>
      <c r="D3" s="32">
        <v>69905.917657922997</v>
      </c>
      <c r="E3" s="32">
        <v>54359.087658550801</v>
      </c>
      <c r="F3" s="32">
        <v>15546.829999372199</v>
      </c>
      <c r="G3" s="32">
        <v>54359.087658550801</v>
      </c>
      <c r="H3" s="32">
        <v>0.222396479729355</v>
      </c>
    </row>
    <row r="4" spans="1:8" ht="14.25" x14ac:dyDescent="0.2">
      <c r="A4" s="32">
        <v>3</v>
      </c>
      <c r="B4" s="33">
        <v>14</v>
      </c>
      <c r="C4" s="32">
        <v>118858</v>
      </c>
      <c r="D4" s="32">
        <v>103406.64936837601</v>
      </c>
      <c r="E4" s="32">
        <v>75479.875538461507</v>
      </c>
      <c r="F4" s="32">
        <v>27926.773829914498</v>
      </c>
      <c r="G4" s="32">
        <v>75479.875538461507</v>
      </c>
      <c r="H4" s="32">
        <v>0.270067485993363</v>
      </c>
    </row>
    <row r="5" spans="1:8" ht="14.25" x14ac:dyDescent="0.2">
      <c r="A5" s="32">
        <v>4</v>
      </c>
      <c r="B5" s="33">
        <v>15</v>
      </c>
      <c r="C5" s="32">
        <v>3019</v>
      </c>
      <c r="D5" s="32">
        <v>46125.829047863197</v>
      </c>
      <c r="E5" s="32">
        <v>35091.731649572597</v>
      </c>
      <c r="F5" s="32">
        <v>11034.0973982906</v>
      </c>
      <c r="G5" s="32">
        <v>35091.731649572597</v>
      </c>
      <c r="H5" s="32">
        <v>0.23921732413396599</v>
      </c>
    </row>
    <row r="6" spans="1:8" ht="14.25" x14ac:dyDescent="0.2">
      <c r="A6" s="32">
        <v>5</v>
      </c>
      <c r="B6" s="33">
        <v>16</v>
      </c>
      <c r="C6" s="32">
        <v>4055</v>
      </c>
      <c r="D6" s="32">
        <v>172362.16124188001</v>
      </c>
      <c r="E6" s="32">
        <v>140726.66815812001</v>
      </c>
      <c r="F6" s="32">
        <v>31635.493083760699</v>
      </c>
      <c r="G6" s="32">
        <v>140726.66815812001</v>
      </c>
      <c r="H6" s="32">
        <v>0.1835408239014</v>
      </c>
    </row>
    <row r="7" spans="1:8" ht="14.25" x14ac:dyDescent="0.2">
      <c r="A7" s="32">
        <v>6</v>
      </c>
      <c r="B7" s="33">
        <v>17</v>
      </c>
      <c r="C7" s="32">
        <v>12712</v>
      </c>
      <c r="D7" s="32">
        <v>208217.22972222199</v>
      </c>
      <c r="E7" s="32">
        <v>142384.865531624</v>
      </c>
      <c r="F7" s="32">
        <v>65832.364190598295</v>
      </c>
      <c r="G7" s="32">
        <v>142384.865531624</v>
      </c>
      <c r="H7" s="32">
        <v>0.316171549676382</v>
      </c>
    </row>
    <row r="8" spans="1:8" ht="14.25" x14ac:dyDescent="0.2">
      <c r="A8" s="32">
        <v>7</v>
      </c>
      <c r="B8" s="33">
        <v>18</v>
      </c>
      <c r="C8" s="32">
        <v>50233</v>
      </c>
      <c r="D8" s="32">
        <v>107623.070442735</v>
      </c>
      <c r="E8" s="32">
        <v>86409.736601709403</v>
      </c>
      <c r="F8" s="32">
        <v>21213.3338410256</v>
      </c>
      <c r="G8" s="32">
        <v>86409.736601709403</v>
      </c>
      <c r="H8" s="32">
        <v>0.197107681036781</v>
      </c>
    </row>
    <row r="9" spans="1:8" ht="14.25" x14ac:dyDescent="0.2">
      <c r="A9" s="32">
        <v>8</v>
      </c>
      <c r="B9" s="33">
        <v>19</v>
      </c>
      <c r="C9" s="32">
        <v>9830</v>
      </c>
      <c r="D9" s="32">
        <v>54362.821595726498</v>
      </c>
      <c r="E9" s="32">
        <v>42594.136001709398</v>
      </c>
      <c r="F9" s="32">
        <v>11768.685594017101</v>
      </c>
      <c r="G9" s="32">
        <v>42594.136001709398</v>
      </c>
      <c r="H9" s="32">
        <v>0.216484083212896</v>
      </c>
    </row>
    <row r="10" spans="1:8" ht="14.25" x14ac:dyDescent="0.2">
      <c r="A10" s="32">
        <v>9</v>
      </c>
      <c r="B10" s="33">
        <v>21</v>
      </c>
      <c r="C10" s="32">
        <v>174881</v>
      </c>
      <c r="D10" s="32">
        <v>695578.80548717896</v>
      </c>
      <c r="E10" s="32">
        <v>635686.96070512803</v>
      </c>
      <c r="F10" s="32">
        <v>59891.844782051303</v>
      </c>
      <c r="G10" s="32">
        <v>635686.96070512803</v>
      </c>
      <c r="H10" s="37">
        <v>8.6103607973079893E-2</v>
      </c>
    </row>
    <row r="11" spans="1:8" ht="14.25" x14ac:dyDescent="0.2">
      <c r="A11" s="32">
        <v>10</v>
      </c>
      <c r="B11" s="33">
        <v>22</v>
      </c>
      <c r="C11" s="32">
        <v>36647.47</v>
      </c>
      <c r="D11" s="32">
        <v>516182.91683675197</v>
      </c>
      <c r="E11" s="32">
        <v>509563.39434957301</v>
      </c>
      <c r="F11" s="32">
        <v>6619.5224871794899</v>
      </c>
      <c r="G11" s="32">
        <v>509563.39434957301</v>
      </c>
      <c r="H11" s="32">
        <v>1.28239859771899E-2</v>
      </c>
    </row>
    <row r="12" spans="1:8" ht="14.25" x14ac:dyDescent="0.2">
      <c r="A12" s="32">
        <v>11</v>
      </c>
      <c r="B12" s="33">
        <v>23</v>
      </c>
      <c r="C12" s="32">
        <v>152040.94200000001</v>
      </c>
      <c r="D12" s="32">
        <v>1171190.5731051301</v>
      </c>
      <c r="E12" s="32">
        <v>994613.66693076899</v>
      </c>
      <c r="F12" s="32">
        <v>176576.906174359</v>
      </c>
      <c r="G12" s="32">
        <v>994613.66693076899</v>
      </c>
      <c r="H12" s="32">
        <v>0.15076701454845901</v>
      </c>
    </row>
    <row r="13" spans="1:8" ht="14.25" x14ac:dyDescent="0.2">
      <c r="A13" s="32">
        <v>12</v>
      </c>
      <c r="B13" s="33">
        <v>24</v>
      </c>
      <c r="C13" s="32">
        <v>19158.82</v>
      </c>
      <c r="D13" s="32">
        <v>710890.51577179495</v>
      </c>
      <c r="E13" s="32">
        <v>659785.35622478602</v>
      </c>
      <c r="F13" s="32">
        <v>51105.159547008501</v>
      </c>
      <c r="G13" s="32">
        <v>659785.35622478602</v>
      </c>
      <c r="H13" s="32">
        <v>7.1888931436263501E-2</v>
      </c>
    </row>
    <row r="14" spans="1:8" ht="14.25" x14ac:dyDescent="0.2">
      <c r="A14" s="32">
        <v>13</v>
      </c>
      <c r="B14" s="33">
        <v>25</v>
      </c>
      <c r="C14" s="32">
        <v>73743</v>
      </c>
      <c r="D14" s="32">
        <v>804824.75309999997</v>
      </c>
      <c r="E14" s="32">
        <v>750624.78529999999</v>
      </c>
      <c r="F14" s="32">
        <v>54199.967799999999</v>
      </c>
      <c r="G14" s="32">
        <v>750624.78529999999</v>
      </c>
      <c r="H14" s="32">
        <v>6.7343813160857899E-2</v>
      </c>
    </row>
    <row r="15" spans="1:8" ht="14.25" x14ac:dyDescent="0.2">
      <c r="A15" s="32">
        <v>14</v>
      </c>
      <c r="B15" s="33">
        <v>26</v>
      </c>
      <c r="C15" s="32">
        <v>66274</v>
      </c>
      <c r="D15" s="32">
        <v>337125.51264000498</v>
      </c>
      <c r="E15" s="32">
        <v>334011.64475500298</v>
      </c>
      <c r="F15" s="32">
        <v>3113.8678850011302</v>
      </c>
      <c r="G15" s="32">
        <v>334011.64475500298</v>
      </c>
      <c r="H15" s="32">
        <v>9.2365239895867493E-3</v>
      </c>
    </row>
    <row r="16" spans="1:8" ht="14.25" x14ac:dyDescent="0.2">
      <c r="A16" s="32">
        <v>15</v>
      </c>
      <c r="B16" s="33">
        <v>27</v>
      </c>
      <c r="C16" s="32">
        <v>132669.1</v>
      </c>
      <c r="D16" s="32">
        <v>962027.1496</v>
      </c>
      <c r="E16" s="32">
        <v>852421.46230000001</v>
      </c>
      <c r="F16" s="32">
        <v>109605.68730000001</v>
      </c>
      <c r="G16" s="32">
        <v>852421.46230000001</v>
      </c>
      <c r="H16" s="32">
        <v>0.11393201049011201</v>
      </c>
    </row>
    <row r="17" spans="1:8" ht="14.25" x14ac:dyDescent="0.2">
      <c r="A17" s="32">
        <v>16</v>
      </c>
      <c r="B17" s="33">
        <v>29</v>
      </c>
      <c r="C17" s="32">
        <v>201543</v>
      </c>
      <c r="D17" s="32">
        <v>2520830.5105538499</v>
      </c>
      <c r="E17" s="32">
        <v>2259843.7805008502</v>
      </c>
      <c r="F17" s="32">
        <v>260986.73005299101</v>
      </c>
      <c r="G17" s="32">
        <v>2259843.7805008502</v>
      </c>
      <c r="H17" s="32">
        <v>0.103532041904575</v>
      </c>
    </row>
    <row r="18" spans="1:8" ht="14.25" x14ac:dyDescent="0.2">
      <c r="A18" s="32">
        <v>17</v>
      </c>
      <c r="B18" s="33">
        <v>31</v>
      </c>
      <c r="C18" s="32">
        <v>26006.61</v>
      </c>
      <c r="D18" s="32">
        <v>204599.969730671</v>
      </c>
      <c r="E18" s="32">
        <v>168753.560504113</v>
      </c>
      <c r="F18" s="32">
        <v>35846.409226558397</v>
      </c>
      <c r="G18" s="32">
        <v>168753.560504113</v>
      </c>
      <c r="H18" s="32">
        <v>0.17520241705678399</v>
      </c>
    </row>
    <row r="19" spans="1:8" ht="14.25" x14ac:dyDescent="0.2">
      <c r="A19" s="32">
        <v>18</v>
      </c>
      <c r="B19" s="33">
        <v>32</v>
      </c>
      <c r="C19" s="32">
        <v>12903.526</v>
      </c>
      <c r="D19" s="32">
        <v>216786.96168349599</v>
      </c>
      <c r="E19" s="32">
        <v>199628.49614881599</v>
      </c>
      <c r="F19" s="32">
        <v>17158.465534679799</v>
      </c>
      <c r="G19" s="32">
        <v>199628.49614881599</v>
      </c>
      <c r="H19" s="32">
        <v>7.91489737271691E-2</v>
      </c>
    </row>
    <row r="20" spans="1:8" ht="14.25" x14ac:dyDescent="0.2">
      <c r="A20" s="32">
        <v>19</v>
      </c>
      <c r="B20" s="33">
        <v>33</v>
      </c>
      <c r="C20" s="32">
        <v>31297.223000000002</v>
      </c>
      <c r="D20" s="32">
        <v>464200.14917318698</v>
      </c>
      <c r="E20" s="32">
        <v>370067.150679846</v>
      </c>
      <c r="F20" s="32">
        <v>94132.998493340303</v>
      </c>
      <c r="G20" s="32">
        <v>370067.150679846</v>
      </c>
      <c r="H20" s="32">
        <v>0.20278536889961399</v>
      </c>
    </row>
    <row r="21" spans="1:8" ht="14.25" x14ac:dyDescent="0.2">
      <c r="A21" s="32">
        <v>20</v>
      </c>
      <c r="B21" s="33">
        <v>34</v>
      </c>
      <c r="C21" s="32">
        <v>35253.26</v>
      </c>
      <c r="D21" s="32">
        <v>194899.654741404</v>
      </c>
      <c r="E21" s="32">
        <v>135112.51704722599</v>
      </c>
      <c r="F21" s="32">
        <v>59787.1376941778</v>
      </c>
      <c r="G21" s="32">
        <v>135112.51704722599</v>
      </c>
      <c r="H21" s="32">
        <v>0.30675856134021601</v>
      </c>
    </row>
    <row r="22" spans="1:8" ht="14.25" x14ac:dyDescent="0.2">
      <c r="A22" s="32">
        <v>21</v>
      </c>
      <c r="B22" s="33">
        <v>35</v>
      </c>
      <c r="C22" s="32">
        <v>33941.936000000002</v>
      </c>
      <c r="D22" s="32">
        <v>852823.04423362797</v>
      </c>
      <c r="E22" s="32">
        <v>817888.89668053098</v>
      </c>
      <c r="F22" s="32">
        <v>34934.147553097297</v>
      </c>
      <c r="G22" s="32">
        <v>817888.89668053098</v>
      </c>
      <c r="H22" s="32">
        <v>4.0962949804540301E-2</v>
      </c>
    </row>
    <row r="23" spans="1:8" ht="14.25" x14ac:dyDescent="0.2">
      <c r="A23" s="32">
        <v>22</v>
      </c>
      <c r="B23" s="33">
        <v>36</v>
      </c>
      <c r="C23" s="32">
        <v>142548.652</v>
      </c>
      <c r="D23" s="32">
        <v>637035.91749203496</v>
      </c>
      <c r="E23" s="32">
        <v>562101.50888958899</v>
      </c>
      <c r="F23" s="32">
        <v>74934.408602446201</v>
      </c>
      <c r="G23" s="32">
        <v>562101.50888958899</v>
      </c>
      <c r="H23" s="32">
        <v>0.117629801624777</v>
      </c>
    </row>
    <row r="24" spans="1:8" ht="14.25" x14ac:dyDescent="0.2">
      <c r="A24" s="32">
        <v>23</v>
      </c>
      <c r="B24" s="33">
        <v>37</v>
      </c>
      <c r="C24" s="32">
        <v>111640.092</v>
      </c>
      <c r="D24" s="32">
        <v>910193.590102655</v>
      </c>
      <c r="E24" s="32">
        <v>807569.96537708805</v>
      </c>
      <c r="F24" s="32">
        <v>102623.624725567</v>
      </c>
      <c r="G24" s="32">
        <v>807569.96537708805</v>
      </c>
      <c r="H24" s="32">
        <v>0.11274922812189</v>
      </c>
    </row>
    <row r="25" spans="1:8" ht="14.25" x14ac:dyDescent="0.2">
      <c r="A25" s="32">
        <v>24</v>
      </c>
      <c r="B25" s="33">
        <v>38</v>
      </c>
      <c r="C25" s="32">
        <v>101503.841</v>
      </c>
      <c r="D25" s="32">
        <v>559328.09270000004</v>
      </c>
      <c r="E25" s="32">
        <v>522158.29269999999</v>
      </c>
      <c r="F25" s="32">
        <v>37169.800000000003</v>
      </c>
      <c r="G25" s="32">
        <v>522158.29269999999</v>
      </c>
      <c r="H25" s="32">
        <v>6.6454377109101001E-2</v>
      </c>
    </row>
    <row r="26" spans="1:8" ht="14.25" x14ac:dyDescent="0.2">
      <c r="A26" s="32">
        <v>25</v>
      </c>
      <c r="B26" s="33">
        <v>39</v>
      </c>
      <c r="C26" s="32">
        <v>70466.422000000006</v>
      </c>
      <c r="D26" s="32">
        <v>95449.553543763701</v>
      </c>
      <c r="E26" s="32">
        <v>68016.967596391798</v>
      </c>
      <c r="F26" s="32">
        <v>27432.585947371899</v>
      </c>
      <c r="G26" s="32">
        <v>68016.967596391798</v>
      </c>
      <c r="H26" s="32">
        <v>0.28740402577990098</v>
      </c>
    </row>
    <row r="27" spans="1:8" ht="14.25" x14ac:dyDescent="0.2">
      <c r="A27" s="32">
        <v>26</v>
      </c>
      <c r="B27" s="33">
        <v>42</v>
      </c>
      <c r="C27" s="32">
        <v>6165.7629999999999</v>
      </c>
      <c r="D27" s="32">
        <v>113400.60980000001</v>
      </c>
      <c r="E27" s="32">
        <v>99632.761700000003</v>
      </c>
      <c r="F27" s="32">
        <v>13767.848099999999</v>
      </c>
      <c r="G27" s="32">
        <v>99632.761700000003</v>
      </c>
      <c r="H27" s="32">
        <v>0.12140894237060799</v>
      </c>
    </row>
    <row r="28" spans="1:8" ht="14.25" x14ac:dyDescent="0.2">
      <c r="A28" s="32">
        <v>27</v>
      </c>
      <c r="B28" s="33">
        <v>75</v>
      </c>
      <c r="C28" s="32">
        <v>331</v>
      </c>
      <c r="D28" s="32">
        <v>157766.66666666701</v>
      </c>
      <c r="E28" s="32">
        <v>148449.474358974</v>
      </c>
      <c r="F28" s="32">
        <v>9317.1923076923104</v>
      </c>
      <c r="G28" s="32">
        <v>148449.474358974</v>
      </c>
      <c r="H28" s="32">
        <v>5.9056786230883E-2</v>
      </c>
    </row>
    <row r="29" spans="1:8" ht="14.25" x14ac:dyDescent="0.2">
      <c r="A29" s="32">
        <v>28</v>
      </c>
      <c r="B29" s="33">
        <v>76</v>
      </c>
      <c r="C29" s="32">
        <v>1844</v>
      </c>
      <c r="D29" s="32">
        <v>345657.10103162401</v>
      </c>
      <c r="E29" s="32">
        <v>323077.34587863198</v>
      </c>
      <c r="F29" s="32">
        <v>22579.7551529915</v>
      </c>
      <c r="G29" s="32">
        <v>323077.34587863198</v>
      </c>
      <c r="H29" s="32">
        <v>6.5324146634342203E-2</v>
      </c>
    </row>
    <row r="30" spans="1:8" ht="14.25" x14ac:dyDescent="0.2">
      <c r="A30" s="32">
        <v>29</v>
      </c>
      <c r="B30" s="33">
        <v>99</v>
      </c>
      <c r="C30" s="32">
        <v>78</v>
      </c>
      <c r="D30" s="32">
        <v>58678.758263368902</v>
      </c>
      <c r="E30" s="32">
        <v>51827.422117842798</v>
      </c>
      <c r="F30" s="32">
        <v>6851.3361455260601</v>
      </c>
      <c r="G30" s="32">
        <v>51827.422117842798</v>
      </c>
      <c r="H30" s="32">
        <v>0.116760073803455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2014-10-09T06:00:40Z</dcterms:modified>
</cp:coreProperties>
</file>