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<sst xmlns="http://schemas.openxmlformats.org/spreadsheetml/2006/main" count="116" uniqueCount="73">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</sst>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13933106.163799999</v>
      </c>
      <c r="F3" s="25">
        <f>RA!I7</f>
        <v>1401316.2476999999</v>
      </c>
      <c r="G3" s="16">
        <f>E3-F3</f>
        <v>12531789.916099999</v>
      </c>
      <c r="H3" s="27">
        <f>RA!J7</f>
        <v>10.057457620905801</v>
      </c>
      <c r="I3" s="20">
        <f>SUM(I4:I40)</f>
        <v>13933110.761731271</v>
      </c>
      <c r="J3" s="21">
        <f>SUM(J4:J40)</f>
        <v>12531789.847639058</v>
      </c>
      <c r="K3" s="22">
        <f>E3-I3</f>
        <v>-4.5979312714189291</v>
      </c>
      <c r="L3" s="22">
        <f>G3-J3</f>
        <v>6.8460941314697266E-2</v>
      </c>
    </row>
    <row r="4" spans="1:13" x14ac:dyDescent="0.15">
      <c r="A4" s="41">
        <f>RA!A8</f>
        <v>41921</v>
      </c>
      <c r="B4" s="12">
        <v>12</v>
      </c>
      <c r="C4" s="38" t="s">
        <v>6</v>
      </c>
      <c r="D4" s="38"/>
      <c r="E4" s="15">
        <f>VLOOKUP(C4,RA!B8:D39,3,0)</f>
        <v>599021.29870000004</v>
      </c>
      <c r="F4" s="25">
        <f>VLOOKUP(C4,RA!B8:I43,8,0)</f>
        <v>128784.46829999999</v>
      </c>
      <c r="G4" s="16">
        <f t="shared" ref="G4:G40" si="0">E4-F4</f>
        <v>470236.83040000004</v>
      </c>
      <c r="H4" s="27">
        <f>RA!J8</f>
        <v>21.499146788184198</v>
      </c>
      <c r="I4" s="20">
        <f>VLOOKUP(B4,RMS!B:D,3,FALSE)</f>
        <v>599022.03100427403</v>
      </c>
      <c r="J4" s="21">
        <f>VLOOKUP(B4,RMS!B:E,4,FALSE)</f>
        <v>470236.83748717897</v>
      </c>
      <c r="K4" s="22">
        <f t="shared" ref="K4:K40" si="1">E4-I4</f>
        <v>-0.73230427398812026</v>
      </c>
      <c r="L4" s="22">
        <f t="shared" ref="L4:L40" si="2">G4-J4</f>
        <v>-7.0871789357624948E-3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72204.0576</v>
      </c>
      <c r="F5" s="25">
        <f>VLOOKUP(C5,RA!B9:I44,8,0)</f>
        <v>15889.9501</v>
      </c>
      <c r="G5" s="16">
        <f t="shared" si="0"/>
        <v>56314.107499999998</v>
      </c>
      <c r="H5" s="27">
        <f>RA!J9</f>
        <v>22.007004354281602</v>
      </c>
      <c r="I5" s="20">
        <f>VLOOKUP(B5,RMS!B:D,3,FALSE)</f>
        <v>72204.092836827796</v>
      </c>
      <c r="J5" s="21">
        <f>VLOOKUP(B5,RMS!B:E,4,FALSE)</f>
        <v>56314.095066099399</v>
      </c>
      <c r="K5" s="22">
        <f t="shared" si="1"/>
        <v>-3.5236827796325088E-2</v>
      </c>
      <c r="L5" s="22">
        <f t="shared" si="2"/>
        <v>1.2433900599717163E-2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90045.254199999996</v>
      </c>
      <c r="F6" s="25">
        <f>VLOOKUP(C6,RA!B10:I45,8,0)</f>
        <v>24261.674599999998</v>
      </c>
      <c r="G6" s="16">
        <f t="shared" si="0"/>
        <v>65783.579599999997</v>
      </c>
      <c r="H6" s="27">
        <f>RA!J10</f>
        <v>26.943868186670102</v>
      </c>
      <c r="I6" s="20">
        <f>VLOOKUP(B6,RMS!B:D,3,FALSE)</f>
        <v>90047.149877777803</v>
      </c>
      <c r="J6" s="21">
        <f>VLOOKUP(B6,RMS!B:E,4,FALSE)</f>
        <v>65783.580317948697</v>
      </c>
      <c r="K6" s="22">
        <f t="shared" si="1"/>
        <v>-1.8956777778075775</v>
      </c>
      <c r="L6" s="22">
        <f t="shared" si="2"/>
        <v>-7.1794870018493384E-4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47549.827799999999</v>
      </c>
      <c r="F7" s="25">
        <f>VLOOKUP(C7,RA!B11:I46,8,0)</f>
        <v>9715.6003000000001</v>
      </c>
      <c r="G7" s="16">
        <f t="shared" si="0"/>
        <v>37834.227500000001</v>
      </c>
      <c r="H7" s="27">
        <f>RA!J11</f>
        <v>20.432461587169001</v>
      </c>
      <c r="I7" s="20">
        <f>VLOOKUP(B7,RMS!B:D,3,FALSE)</f>
        <v>47549.8704726496</v>
      </c>
      <c r="J7" s="21">
        <f>VLOOKUP(B7,RMS!B:E,4,FALSE)</f>
        <v>37834.227645299099</v>
      </c>
      <c r="K7" s="22">
        <f t="shared" si="1"/>
        <v>-4.2672649600717705E-2</v>
      </c>
      <c r="L7" s="22">
        <f t="shared" si="2"/>
        <v>-1.4529909822158515E-4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191765.7616</v>
      </c>
      <c r="F8" s="25">
        <f>VLOOKUP(C8,RA!B12:I47,8,0)</f>
        <v>34264.784599999999</v>
      </c>
      <c r="G8" s="16">
        <f t="shared" si="0"/>
        <v>157500.97700000001</v>
      </c>
      <c r="H8" s="27">
        <f>RA!J12</f>
        <v>17.868040840091201</v>
      </c>
      <c r="I8" s="20">
        <f>VLOOKUP(B8,RMS!B:D,3,FALSE)</f>
        <v>191765.834297436</v>
      </c>
      <c r="J8" s="21">
        <f>VLOOKUP(B8,RMS!B:E,4,FALSE)</f>
        <v>157500.92822051299</v>
      </c>
      <c r="K8" s="22">
        <f t="shared" si="1"/>
        <v>-7.2697436000453308E-2</v>
      </c>
      <c r="L8" s="22">
        <f t="shared" si="2"/>
        <v>4.8779487027786672E-2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227103.7403</v>
      </c>
      <c r="F9" s="25">
        <f>VLOOKUP(C9,RA!B13:I48,8,0)</f>
        <v>64764.569300000003</v>
      </c>
      <c r="G9" s="16">
        <f t="shared" si="0"/>
        <v>162339.171</v>
      </c>
      <c r="H9" s="27">
        <f>RA!J13</f>
        <v>28.517614555553799</v>
      </c>
      <c r="I9" s="20">
        <f>VLOOKUP(B9,RMS!B:D,3,FALSE)</f>
        <v>227103.93695213701</v>
      </c>
      <c r="J9" s="21">
        <f>VLOOKUP(B9,RMS!B:E,4,FALSE)</f>
        <v>162339.17053076901</v>
      </c>
      <c r="K9" s="22">
        <f t="shared" si="1"/>
        <v>-0.19665213700500317</v>
      </c>
      <c r="L9" s="22">
        <f t="shared" si="2"/>
        <v>4.6923098852857947E-4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108073.3729</v>
      </c>
      <c r="F10" s="25">
        <f>VLOOKUP(C10,RA!B14:I49,8,0)</f>
        <v>21900.423299999999</v>
      </c>
      <c r="G10" s="16">
        <f t="shared" si="0"/>
        <v>86172.949600000007</v>
      </c>
      <c r="H10" s="27">
        <f>RA!J14</f>
        <v>20.264402518707701</v>
      </c>
      <c r="I10" s="20">
        <f>VLOOKUP(B10,RMS!B:D,3,FALSE)</f>
        <v>108073.386928205</v>
      </c>
      <c r="J10" s="21">
        <f>VLOOKUP(B10,RMS!B:E,4,FALSE)</f>
        <v>86172.948758119703</v>
      </c>
      <c r="K10" s="22">
        <f t="shared" si="1"/>
        <v>-1.4028204997885041E-2</v>
      </c>
      <c r="L10" s="22">
        <f t="shared" si="2"/>
        <v>8.4188030450604856E-4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57479.977299999999</v>
      </c>
      <c r="F11" s="25">
        <f>VLOOKUP(C11,RA!B15:I50,8,0)</f>
        <v>12468.285900000001</v>
      </c>
      <c r="G11" s="16">
        <f t="shared" si="0"/>
        <v>45011.691399999996</v>
      </c>
      <c r="H11" s="27">
        <f>RA!J15</f>
        <v>21.6915289213241</v>
      </c>
      <c r="I11" s="20">
        <f>VLOOKUP(B11,RMS!B:D,3,FALSE)</f>
        <v>57480.028494017097</v>
      </c>
      <c r="J11" s="21">
        <f>VLOOKUP(B11,RMS!B:E,4,FALSE)</f>
        <v>45011.691810256401</v>
      </c>
      <c r="K11" s="22">
        <f t="shared" si="1"/>
        <v>-5.1194017098168842E-2</v>
      </c>
      <c r="L11" s="22">
        <f t="shared" si="2"/>
        <v>-4.1025640530278906E-4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668495.98499999999</v>
      </c>
      <c r="F12" s="25">
        <f>VLOOKUP(C12,RA!B16:I51,8,0)</f>
        <v>51371.3289</v>
      </c>
      <c r="G12" s="16">
        <f t="shared" si="0"/>
        <v>617124.65610000002</v>
      </c>
      <c r="H12" s="27">
        <f>RA!J16</f>
        <v>7.6846129300238104</v>
      </c>
      <c r="I12" s="20">
        <f>VLOOKUP(B12,RMS!B:D,3,FALSE)</f>
        <v>668495.70074102597</v>
      </c>
      <c r="J12" s="21">
        <f>VLOOKUP(B12,RMS!B:E,4,FALSE)</f>
        <v>617124.65574358997</v>
      </c>
      <c r="K12" s="22">
        <f t="shared" si="1"/>
        <v>0.28425897401757538</v>
      </c>
      <c r="L12" s="22">
        <f t="shared" si="2"/>
        <v>3.5641004797071218E-4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395822.43410000001</v>
      </c>
      <c r="F13" s="25">
        <f>VLOOKUP(C13,RA!B17:I52,8,0)</f>
        <v>18867.561699999998</v>
      </c>
      <c r="G13" s="16">
        <f t="shared" si="0"/>
        <v>376954.87239999999</v>
      </c>
      <c r="H13" s="27">
        <f>RA!J17</f>
        <v>4.76667315305159</v>
      </c>
      <c r="I13" s="20">
        <f>VLOOKUP(B13,RMS!B:D,3,FALSE)</f>
        <v>395822.513175214</v>
      </c>
      <c r="J13" s="21">
        <f>VLOOKUP(B13,RMS!B:E,4,FALSE)</f>
        <v>376954.872757265</v>
      </c>
      <c r="K13" s="22">
        <f t="shared" si="1"/>
        <v>-7.9075213987380266E-2</v>
      </c>
      <c r="L13" s="22">
        <f t="shared" si="2"/>
        <v>-3.5726500209420919E-4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1175349.7233</v>
      </c>
      <c r="F14" s="25">
        <f>VLOOKUP(C14,RA!B18:I53,8,0)</f>
        <v>161694.74849999999</v>
      </c>
      <c r="G14" s="16">
        <f t="shared" si="0"/>
        <v>1013654.9748</v>
      </c>
      <c r="H14" s="27">
        <f>RA!J18</f>
        <v>13.757160553542599</v>
      </c>
      <c r="I14" s="20">
        <f>VLOOKUP(B14,RMS!B:D,3,FALSE)</f>
        <v>1175349.8218581199</v>
      </c>
      <c r="J14" s="21">
        <f>VLOOKUP(B14,RMS!B:E,4,FALSE)</f>
        <v>1013654.97711709</v>
      </c>
      <c r="K14" s="22">
        <f t="shared" si="1"/>
        <v>-9.8558119963854551E-2</v>
      </c>
      <c r="L14" s="22">
        <f t="shared" si="2"/>
        <v>-2.3170900531113148E-3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525757.14339999994</v>
      </c>
      <c r="F15" s="25">
        <f>VLOOKUP(C15,RA!B19:I54,8,0)</f>
        <v>44491.146000000001</v>
      </c>
      <c r="G15" s="16">
        <f t="shared" si="0"/>
        <v>481265.99739999993</v>
      </c>
      <c r="H15" s="27">
        <f>RA!J19</f>
        <v>8.4622998581211508</v>
      </c>
      <c r="I15" s="20">
        <f>VLOOKUP(B15,RMS!B:D,3,FALSE)</f>
        <v>525756.99896410306</v>
      </c>
      <c r="J15" s="21">
        <f>VLOOKUP(B15,RMS!B:E,4,FALSE)</f>
        <v>481265.99678717903</v>
      </c>
      <c r="K15" s="22">
        <f t="shared" si="1"/>
        <v>0.14443589688744396</v>
      </c>
      <c r="L15" s="22">
        <f t="shared" si="2"/>
        <v>6.1282090609893203E-4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838643.32519999996</v>
      </c>
      <c r="F16" s="25">
        <f>VLOOKUP(C16,RA!B20:I55,8,0)</f>
        <v>59048.767999999996</v>
      </c>
      <c r="G16" s="16">
        <f t="shared" si="0"/>
        <v>779594.55719999992</v>
      </c>
      <c r="H16" s="27">
        <f>RA!J20</f>
        <v>7.0409870591789501</v>
      </c>
      <c r="I16" s="20">
        <f>VLOOKUP(B16,RMS!B:D,3,FALSE)</f>
        <v>838643.3247</v>
      </c>
      <c r="J16" s="21">
        <f>VLOOKUP(B16,RMS!B:E,4,FALSE)</f>
        <v>779594.55720000004</v>
      </c>
      <c r="K16" s="22">
        <f t="shared" si="1"/>
        <v>4.9999996554106474E-4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380814.11790000001</v>
      </c>
      <c r="F17" s="25">
        <f>VLOOKUP(C17,RA!B21:I56,8,0)</f>
        <v>-16518.1607</v>
      </c>
      <c r="G17" s="16">
        <f t="shared" si="0"/>
        <v>397332.27860000002</v>
      </c>
      <c r="H17" s="27">
        <f>RA!J21</f>
        <v>-4.3375914714216499</v>
      </c>
      <c r="I17" s="20">
        <f>VLOOKUP(B17,RMS!B:D,3,FALSE)</f>
        <v>380813.41776752099</v>
      </c>
      <c r="J17" s="21">
        <f>VLOOKUP(B17,RMS!B:E,4,FALSE)</f>
        <v>397332.27862564102</v>
      </c>
      <c r="K17" s="22">
        <f t="shared" si="1"/>
        <v>0.70013247901806608</v>
      </c>
      <c r="L17" s="22">
        <f t="shared" si="2"/>
        <v>-2.5640998501330614E-5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936925.1152</v>
      </c>
      <c r="F18" s="25">
        <f>VLOOKUP(C18,RA!B22:I57,8,0)</f>
        <v>87675.118100000007</v>
      </c>
      <c r="G18" s="16">
        <f t="shared" si="0"/>
        <v>849249.99710000004</v>
      </c>
      <c r="H18" s="27">
        <f>RA!J22</f>
        <v>9.3577508679852706</v>
      </c>
      <c r="I18" s="20">
        <f>VLOOKUP(B18,RMS!B:D,3,FALSE)</f>
        <v>936925.85809999995</v>
      </c>
      <c r="J18" s="21">
        <f>VLOOKUP(B18,RMS!B:E,4,FALSE)</f>
        <v>849249.99179999996</v>
      </c>
      <c r="K18" s="22">
        <f t="shared" si="1"/>
        <v>-0.7428999999538064</v>
      </c>
      <c r="L18" s="22">
        <f t="shared" si="2"/>
        <v>5.3000000771135092E-3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2734479.2700999998</v>
      </c>
      <c r="F19" s="25">
        <f>VLOOKUP(C19,RA!B23:I58,8,0)</f>
        <v>153915.64790000001</v>
      </c>
      <c r="G19" s="16">
        <f t="shared" si="0"/>
        <v>2580563.6221999996</v>
      </c>
      <c r="H19" s="27">
        <f>RA!J23</f>
        <v>5.6287004835977896</v>
      </c>
      <c r="I19" s="20">
        <f>VLOOKUP(B19,RMS!B:D,3,FALSE)</f>
        <v>2734481.4003905999</v>
      </c>
      <c r="J19" s="21">
        <f>VLOOKUP(B19,RMS!B:E,4,FALSE)</f>
        <v>2580563.65578462</v>
      </c>
      <c r="K19" s="22">
        <f t="shared" si="1"/>
        <v>-2.1302906000055373</v>
      </c>
      <c r="L19" s="22">
        <f t="shared" si="2"/>
        <v>-3.3584620337933302E-2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203349.93729999999</v>
      </c>
      <c r="F20" s="25">
        <f>VLOOKUP(C20,RA!B24:I59,8,0)</f>
        <v>39139.097999999998</v>
      </c>
      <c r="G20" s="16">
        <f t="shared" si="0"/>
        <v>164210.83929999999</v>
      </c>
      <c r="H20" s="27">
        <f>RA!J24</f>
        <v>19.247165019902901</v>
      </c>
      <c r="I20" s="20">
        <f>VLOOKUP(B20,RMS!B:D,3,FALSE)</f>
        <v>203349.908854081</v>
      </c>
      <c r="J20" s="21">
        <f>VLOOKUP(B20,RMS!B:E,4,FALSE)</f>
        <v>164210.83871064501</v>
      </c>
      <c r="K20" s="22">
        <f t="shared" si="1"/>
        <v>2.8445918986108154E-2</v>
      </c>
      <c r="L20" s="22">
        <f t="shared" si="2"/>
        <v>5.8935498236678541E-4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234582.30559999999</v>
      </c>
      <c r="F21" s="25">
        <f>VLOOKUP(C21,RA!B25:I60,8,0)</f>
        <v>16231.5906</v>
      </c>
      <c r="G21" s="16">
        <f t="shared" si="0"/>
        <v>218350.715</v>
      </c>
      <c r="H21" s="27">
        <f>RA!J25</f>
        <v>6.9193584565058499</v>
      </c>
      <c r="I21" s="20">
        <f>VLOOKUP(B21,RMS!B:D,3,FALSE)</f>
        <v>234582.306380728</v>
      </c>
      <c r="J21" s="21">
        <f>VLOOKUP(B21,RMS!B:E,4,FALSE)</f>
        <v>218350.70668648201</v>
      </c>
      <c r="K21" s="22">
        <f t="shared" si="1"/>
        <v>-7.8072800533846021E-4</v>
      </c>
      <c r="L21" s="22">
        <f t="shared" si="2"/>
        <v>8.3135179884266108E-3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430888.24200000003</v>
      </c>
      <c r="F22" s="25">
        <f>VLOOKUP(C22,RA!B26:I61,8,0)</f>
        <v>102312.91</v>
      </c>
      <c r="G22" s="16">
        <f t="shared" si="0"/>
        <v>328575.33200000005</v>
      </c>
      <c r="H22" s="27">
        <f>RA!J26</f>
        <v>23.744651171057001</v>
      </c>
      <c r="I22" s="20">
        <f>VLOOKUP(B22,RMS!B:D,3,FALSE)</f>
        <v>430888.223706891</v>
      </c>
      <c r="J22" s="21">
        <f>VLOOKUP(B22,RMS!B:E,4,FALSE)</f>
        <v>328575.30239676801</v>
      </c>
      <c r="K22" s="22">
        <f t="shared" si="1"/>
        <v>1.8293109023943543E-2</v>
      </c>
      <c r="L22" s="22">
        <f t="shared" si="2"/>
        <v>2.9603232047520578E-2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190002.07320000001</v>
      </c>
      <c r="F23" s="25">
        <f>VLOOKUP(C23,RA!B27:I62,8,0)</f>
        <v>59926.050799999997</v>
      </c>
      <c r="G23" s="16">
        <f t="shared" si="0"/>
        <v>130076.02240000002</v>
      </c>
      <c r="H23" s="27">
        <f>RA!J27</f>
        <v>31.539682589105599</v>
      </c>
      <c r="I23" s="20">
        <f>VLOOKUP(B23,RMS!B:D,3,FALSE)</f>
        <v>190001.978165434</v>
      </c>
      <c r="J23" s="21">
        <f>VLOOKUP(B23,RMS!B:E,4,FALSE)</f>
        <v>130076.026250119</v>
      </c>
      <c r="K23" s="22">
        <f t="shared" si="1"/>
        <v>9.5034566009417176E-2</v>
      </c>
      <c r="L23" s="22">
        <f t="shared" si="2"/>
        <v>-3.8501189847011119E-3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862988.3456</v>
      </c>
      <c r="F24" s="25">
        <f>VLOOKUP(C24,RA!B28:I63,8,0)</f>
        <v>23296.758900000001</v>
      </c>
      <c r="G24" s="16">
        <f t="shared" si="0"/>
        <v>839691.58669999999</v>
      </c>
      <c r="H24" s="27">
        <f>RA!J28</f>
        <v>2.6995450192091202</v>
      </c>
      <c r="I24" s="20">
        <f>VLOOKUP(B24,RMS!B:D,3,FALSE)</f>
        <v>862988.34211946896</v>
      </c>
      <c r="J24" s="21">
        <f>VLOOKUP(B24,RMS!B:E,4,FALSE)</f>
        <v>839691.59945840703</v>
      </c>
      <c r="K24" s="22">
        <f t="shared" si="1"/>
        <v>3.4805310424417257E-3</v>
      </c>
      <c r="L24" s="22">
        <f t="shared" si="2"/>
        <v>-1.2758407043293118E-2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678037.83959999995</v>
      </c>
      <c r="F25" s="25">
        <f>VLOOKUP(C25,RA!B29:I64,8,0)</f>
        <v>85219.226200000005</v>
      </c>
      <c r="G25" s="16">
        <f t="shared" si="0"/>
        <v>592818.61339999991</v>
      </c>
      <c r="H25" s="27">
        <f>RA!J29</f>
        <v>12.568505948026999</v>
      </c>
      <c r="I25" s="20">
        <f>VLOOKUP(B25,RMS!B:D,3,FALSE)</f>
        <v>678037.84011504403</v>
      </c>
      <c r="J25" s="21">
        <f>VLOOKUP(B25,RMS!B:E,4,FALSE)</f>
        <v>592818.54651550797</v>
      </c>
      <c r="K25" s="22">
        <f t="shared" si="1"/>
        <v>-5.1504408475011587E-4</v>
      </c>
      <c r="L25" s="22">
        <f t="shared" si="2"/>
        <v>6.6884491941891611E-2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927026.10450000002</v>
      </c>
      <c r="F26" s="25">
        <f>VLOOKUP(C26,RA!B30:I65,8,0)</f>
        <v>96420.03</v>
      </c>
      <c r="G26" s="16">
        <f t="shared" si="0"/>
        <v>830606.07449999999</v>
      </c>
      <c r="H26" s="27">
        <f>RA!J30</f>
        <v>10.4010048403119</v>
      </c>
      <c r="I26" s="20">
        <f>VLOOKUP(B26,RMS!B:D,3,FALSE)</f>
        <v>927026.11531769903</v>
      </c>
      <c r="J26" s="21">
        <f>VLOOKUP(B26,RMS!B:E,4,FALSE)</f>
        <v>830606.09874241799</v>
      </c>
      <c r="K26" s="22">
        <f t="shared" si="1"/>
        <v>-1.0817699017934501E-2</v>
      </c>
      <c r="L26" s="22">
        <f t="shared" si="2"/>
        <v>-2.424241800326854E-2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598090.44579999999</v>
      </c>
      <c r="F27" s="25">
        <f>VLOOKUP(C27,RA!B31:I66,8,0)</f>
        <v>32664.476500000001</v>
      </c>
      <c r="G27" s="16">
        <f t="shared" si="0"/>
        <v>565425.9693</v>
      </c>
      <c r="H27" s="27">
        <f>RA!J31</f>
        <v>5.46146100968196</v>
      </c>
      <c r="I27" s="20">
        <f>VLOOKUP(B27,RMS!B:D,3,FALSE)</f>
        <v>598090.37690000003</v>
      </c>
      <c r="J27" s="21">
        <f>VLOOKUP(B27,RMS!B:E,4,FALSE)</f>
        <v>565425.98699999996</v>
      </c>
      <c r="K27" s="22">
        <f t="shared" si="1"/>
        <v>6.8899999954737723E-2</v>
      </c>
      <c r="L27" s="22">
        <f t="shared" si="2"/>
        <v>-1.7699999967589974E-2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101502.44530000001</v>
      </c>
      <c r="F28" s="25">
        <f>VLOOKUP(C28,RA!B32:I67,8,0)</f>
        <v>26218.402999999998</v>
      </c>
      <c r="G28" s="16">
        <f t="shared" si="0"/>
        <v>75284.042300000001</v>
      </c>
      <c r="H28" s="27">
        <f>RA!J32</f>
        <v>25.8303166219386</v>
      </c>
      <c r="I28" s="20">
        <f>VLOOKUP(B28,RMS!B:D,3,FALSE)</f>
        <v>101502.291882566</v>
      </c>
      <c r="J28" s="21">
        <f>VLOOKUP(B28,RMS!B:E,4,FALSE)</f>
        <v>75284.039742441397</v>
      </c>
      <c r="K28" s="22">
        <f t="shared" si="1"/>
        <v>0.15341743400495034</v>
      </c>
      <c r="L28" s="22">
        <f t="shared" si="2"/>
        <v>2.557558604166843E-3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124190.44990000001</v>
      </c>
      <c r="F31" s="25">
        <f>VLOOKUP(C31,RA!B35:I70,8,0)</f>
        <v>14508.4197</v>
      </c>
      <c r="G31" s="16">
        <f t="shared" si="0"/>
        <v>109682.03020000001</v>
      </c>
      <c r="H31" s="27">
        <f>RA!J35</f>
        <v>11.682395636445801</v>
      </c>
      <c r="I31" s="20">
        <f>VLOOKUP(B31,RMS!B:D,3,FALSE)</f>
        <v>124190.44899999999</v>
      </c>
      <c r="J31" s="21">
        <f>VLOOKUP(B31,RMS!B:E,4,FALSE)</f>
        <v>109682.034</v>
      </c>
      <c r="K31" s="22">
        <f t="shared" si="1"/>
        <v>9.0000001364387572E-4</v>
      </c>
      <c r="L31" s="22">
        <f t="shared" si="2"/>
        <v>-3.799999991315417E-3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178435.8976</v>
      </c>
      <c r="F35" s="25">
        <f>VLOOKUP(C35,RA!B8:I74,8,0)</f>
        <v>8714.2297999999992</v>
      </c>
      <c r="G35" s="16">
        <f t="shared" si="0"/>
        <v>169721.6678</v>
      </c>
      <c r="H35" s="27">
        <f>RA!J39</f>
        <v>4.8836752678178597</v>
      </c>
      <c r="I35" s="20">
        <f>VLOOKUP(B35,RMS!B:D,3,FALSE)</f>
        <v>178435.897461538</v>
      </c>
      <c r="J35" s="21">
        <f>VLOOKUP(B35,RMS!B:E,4,FALSE)</f>
        <v>169721.66669914499</v>
      </c>
      <c r="K35" s="22">
        <f t="shared" si="1"/>
        <v>1.3846199726685882E-4</v>
      </c>
      <c r="L35" s="22">
        <f t="shared" si="2"/>
        <v>1.1008550063706934E-3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345588.22759999998</v>
      </c>
      <c r="F36" s="25">
        <f>VLOOKUP(C36,RA!B8:I75,8,0)</f>
        <v>23006.820400000001</v>
      </c>
      <c r="G36" s="16">
        <f t="shared" si="0"/>
        <v>322581.40719999996</v>
      </c>
      <c r="H36" s="27">
        <f>RA!J40</f>
        <v>6.6572928597062004</v>
      </c>
      <c r="I36" s="20">
        <f>VLOOKUP(B36,RMS!B:D,3,FALSE)</f>
        <v>345588.22014273499</v>
      </c>
      <c r="J36" s="21">
        <f>VLOOKUP(B36,RMS!B:E,4,FALSE)</f>
        <v>322581.40924444399</v>
      </c>
      <c r="K36" s="22">
        <f t="shared" si="1"/>
        <v>7.457264990080148E-3</v>
      </c>
      <c r="L36" s="22">
        <f t="shared" si="2"/>
        <v>-2.0444440306164324E-3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8893.4452000000001</v>
      </c>
      <c r="F40" s="25">
        <f>VLOOKUP(C40,RA!B8:I78,8,0)</f>
        <v>1062.319</v>
      </c>
      <c r="G40" s="16">
        <f t="shared" si="0"/>
        <v>7831.1262000000006</v>
      </c>
      <c r="H40" s="27">
        <f>RA!J43</f>
        <v>0</v>
      </c>
      <c r="I40" s="20">
        <f>VLOOKUP(B40,RMS!B:D,3,FALSE)</f>
        <v>8893.4451251796399</v>
      </c>
      <c r="J40" s="21">
        <f>VLOOKUP(B40,RMS!B:E,4,FALSE)</f>
        <v>7831.1265411088398</v>
      </c>
      <c r="K40" s="22">
        <f t="shared" si="1"/>
        <v>7.4820360168814659E-5</v>
      </c>
      <c r="L40" s="22">
        <f t="shared" si="2"/>
        <v>-3.4110883916582679E-4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13933106.163799999</v>
      </c>
      <c r="E7" s="65">
        <v>16402657.6457</v>
      </c>
      <c r="F7" s="66">
        <v>84.944199072841101</v>
      </c>
      <c r="G7" s="65">
        <v>13094397.405300001</v>
      </c>
      <c r="H7" s="66">
        <v>6.4050962601802004</v>
      </c>
      <c r="I7" s="65">
        <v>1401316.2476999999</v>
      </c>
      <c r="J7" s="66">
        <v>10.057457620905801</v>
      </c>
      <c r="K7" s="65">
        <v>1557156.3677000001</v>
      </c>
      <c r="L7" s="66">
        <v>11.891775692325799</v>
      </c>
      <c r="M7" s="66">
        <v>-0.100079942665092</v>
      </c>
      <c r="N7" s="65">
        <v>205671693.55059999</v>
      </c>
      <c r="O7" s="65">
        <v>5545736482.5888004</v>
      </c>
      <c r="P7" s="65">
        <v>858263</v>
      </c>
      <c r="Q7" s="65">
        <v>823919</v>
      </c>
      <c r="R7" s="66">
        <v>4.1683709199569403</v>
      </c>
      <c r="S7" s="65">
        <v>16.2340752937037</v>
      </c>
      <c r="T7" s="65">
        <v>16.796704348121601</v>
      </c>
      <c r="U7" s="67">
        <v>-3.46572899434643</v>
      </c>
      <c r="V7" s="55"/>
      <c r="W7" s="55"/>
    </row>
    <row r="8" spans="1:23" ht="14.25" thickBot="1" x14ac:dyDescent="0.2">
      <c r="A8" s="52">
        <v>41921</v>
      </c>
      <c r="B8" s="42" t="s">
        <v>6</v>
      </c>
      <c r="C8" s="43"/>
      <c r="D8" s="68">
        <v>599021.29870000004</v>
      </c>
      <c r="E8" s="68">
        <v>588115.15879999998</v>
      </c>
      <c r="F8" s="69">
        <v>101.85442251178399</v>
      </c>
      <c r="G8" s="68">
        <v>521656.1827</v>
      </c>
      <c r="H8" s="69">
        <v>14.8306717270313</v>
      </c>
      <c r="I8" s="68">
        <v>128784.46829999999</v>
      </c>
      <c r="J8" s="69">
        <v>21.499146788184198</v>
      </c>
      <c r="K8" s="68">
        <v>123706.72440000001</v>
      </c>
      <c r="L8" s="69">
        <v>23.714225672494798</v>
      </c>
      <c r="M8" s="69">
        <v>4.1046628019842997E-2</v>
      </c>
      <c r="N8" s="68">
        <v>7221107.1388999997</v>
      </c>
      <c r="O8" s="68">
        <v>211329262.64109999</v>
      </c>
      <c r="P8" s="68">
        <v>26429</v>
      </c>
      <c r="Q8" s="68">
        <v>23970</v>
      </c>
      <c r="R8" s="69">
        <v>10.258656654151</v>
      </c>
      <c r="S8" s="68">
        <v>22.665303216164101</v>
      </c>
      <c r="T8" s="68">
        <v>22.8474396745932</v>
      </c>
      <c r="U8" s="70">
        <v>-0.80359153677365203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72204.0576</v>
      </c>
      <c r="E9" s="68">
        <v>83997.124899999995</v>
      </c>
      <c r="F9" s="69">
        <v>85.960153619496097</v>
      </c>
      <c r="G9" s="68">
        <v>65576.987699999998</v>
      </c>
      <c r="H9" s="69">
        <v>10.105785783143</v>
      </c>
      <c r="I9" s="68">
        <v>15889.9501</v>
      </c>
      <c r="J9" s="69">
        <v>22.007004354281602</v>
      </c>
      <c r="K9" s="68">
        <v>15101.525</v>
      </c>
      <c r="L9" s="69">
        <v>23.028695781340399</v>
      </c>
      <c r="M9" s="69">
        <v>5.2208310087888003E-2</v>
      </c>
      <c r="N9" s="68">
        <v>1343675.3114</v>
      </c>
      <c r="O9" s="68">
        <v>36996793.125699997</v>
      </c>
      <c r="P9" s="68">
        <v>4271</v>
      </c>
      <c r="Q9" s="68">
        <v>4002</v>
      </c>
      <c r="R9" s="69">
        <v>6.7216391804097997</v>
      </c>
      <c r="S9" s="68">
        <v>16.905656192929101</v>
      </c>
      <c r="T9" s="68">
        <v>17.467737881059499</v>
      </c>
      <c r="U9" s="70">
        <v>-3.3248143799677399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90045.254199999996</v>
      </c>
      <c r="E10" s="68">
        <v>110277.3735</v>
      </c>
      <c r="F10" s="69">
        <v>81.653426575307407</v>
      </c>
      <c r="G10" s="68">
        <v>84166.556500000006</v>
      </c>
      <c r="H10" s="69">
        <v>6.9846004689523102</v>
      </c>
      <c r="I10" s="68">
        <v>24261.674599999998</v>
      </c>
      <c r="J10" s="69">
        <v>26.943868186670102</v>
      </c>
      <c r="K10" s="68">
        <v>22905.621200000001</v>
      </c>
      <c r="L10" s="69">
        <v>27.214635067076799</v>
      </c>
      <c r="M10" s="69">
        <v>5.9201773580363999E-2</v>
      </c>
      <c r="N10" s="68">
        <v>1934445.6841</v>
      </c>
      <c r="O10" s="68">
        <v>52541534.4903</v>
      </c>
      <c r="P10" s="68">
        <v>77022</v>
      </c>
      <c r="Q10" s="68">
        <v>76760</v>
      </c>
      <c r="R10" s="69">
        <v>0.34132360604481898</v>
      </c>
      <c r="S10" s="68">
        <v>1.1690848614681499</v>
      </c>
      <c r="T10" s="68">
        <v>1.34711773840542</v>
      </c>
      <c r="U10" s="70">
        <v>-15.228396398332601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47549.827799999999</v>
      </c>
      <c r="E11" s="68">
        <v>42331.9758</v>
      </c>
      <c r="F11" s="69">
        <v>112.326029913303</v>
      </c>
      <c r="G11" s="68">
        <v>40076.918100000003</v>
      </c>
      <c r="H11" s="69">
        <v>18.646418073749</v>
      </c>
      <c r="I11" s="68">
        <v>9715.6003000000001</v>
      </c>
      <c r="J11" s="69">
        <v>20.432461587169001</v>
      </c>
      <c r="K11" s="68">
        <v>10461.069799999999</v>
      </c>
      <c r="L11" s="69">
        <v>26.102480669540299</v>
      </c>
      <c r="M11" s="69">
        <v>-7.1261306372318006E-2</v>
      </c>
      <c r="N11" s="68">
        <v>544448.11439999996</v>
      </c>
      <c r="O11" s="68">
        <v>21016871.646600001</v>
      </c>
      <c r="P11" s="68">
        <v>2253</v>
      </c>
      <c r="Q11" s="68">
        <v>2185</v>
      </c>
      <c r="R11" s="69">
        <v>3.1121281464531001</v>
      </c>
      <c r="S11" s="68">
        <v>21.105116644473998</v>
      </c>
      <c r="T11" s="68">
        <v>21.1102009610984</v>
      </c>
      <c r="U11" s="70">
        <v>-2.4090445506716001E-2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191765.7616</v>
      </c>
      <c r="E12" s="68">
        <v>181333.087</v>
      </c>
      <c r="F12" s="69">
        <v>105.753321014162</v>
      </c>
      <c r="G12" s="68">
        <v>202176.2311</v>
      </c>
      <c r="H12" s="69">
        <v>-5.1492054448531004</v>
      </c>
      <c r="I12" s="68">
        <v>34264.784599999999</v>
      </c>
      <c r="J12" s="69">
        <v>17.868040840091201</v>
      </c>
      <c r="K12" s="68">
        <v>1433.1646000000001</v>
      </c>
      <c r="L12" s="69">
        <v>0.70886898633060902</v>
      </c>
      <c r="M12" s="69">
        <v>22.908478202713098</v>
      </c>
      <c r="N12" s="68">
        <v>3626052.5164999999</v>
      </c>
      <c r="O12" s="68">
        <v>68032147.163900003</v>
      </c>
      <c r="P12" s="68">
        <v>2465</v>
      </c>
      <c r="Q12" s="68">
        <v>2362</v>
      </c>
      <c r="R12" s="69">
        <v>4.3607112616426802</v>
      </c>
      <c r="S12" s="68">
        <v>77.795440811359001</v>
      </c>
      <c r="T12" s="68">
        <v>72.972943691786597</v>
      </c>
      <c r="U12" s="70">
        <v>6.1989456827761504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227103.7403</v>
      </c>
      <c r="E13" s="68">
        <v>217561.15849999999</v>
      </c>
      <c r="F13" s="69">
        <v>104.38616059309101</v>
      </c>
      <c r="G13" s="68">
        <v>222005.79380000001</v>
      </c>
      <c r="H13" s="69">
        <v>2.2963123676820199</v>
      </c>
      <c r="I13" s="68">
        <v>64764.569300000003</v>
      </c>
      <c r="J13" s="69">
        <v>28.517614555553799</v>
      </c>
      <c r="K13" s="68">
        <v>61699.106599999999</v>
      </c>
      <c r="L13" s="69">
        <v>27.791665047977698</v>
      </c>
      <c r="M13" s="69">
        <v>4.9684069493478998E-2</v>
      </c>
      <c r="N13" s="68">
        <v>3853302.2237</v>
      </c>
      <c r="O13" s="68">
        <v>103164763.1027</v>
      </c>
      <c r="P13" s="68">
        <v>8342</v>
      </c>
      <c r="Q13" s="68">
        <v>7578</v>
      </c>
      <c r="R13" s="69">
        <v>10.0818157825284</v>
      </c>
      <c r="S13" s="68">
        <v>27.224135734835802</v>
      </c>
      <c r="T13" s="68">
        <v>27.476518065452598</v>
      </c>
      <c r="U13" s="70">
        <v>-0.92705360080139299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108073.3729</v>
      </c>
      <c r="E14" s="68">
        <v>105855.0058</v>
      </c>
      <c r="F14" s="69">
        <v>102.09566574885601</v>
      </c>
      <c r="G14" s="68">
        <v>112429.4653</v>
      </c>
      <c r="H14" s="69">
        <v>-3.8745113555209301</v>
      </c>
      <c r="I14" s="68">
        <v>21900.423299999999</v>
      </c>
      <c r="J14" s="69">
        <v>20.264402518707701</v>
      </c>
      <c r="K14" s="68">
        <v>22447.383000000002</v>
      </c>
      <c r="L14" s="69">
        <v>19.965747360002801</v>
      </c>
      <c r="M14" s="69">
        <v>-2.4366301408053001E-2</v>
      </c>
      <c r="N14" s="68">
        <v>1699824.8282999999</v>
      </c>
      <c r="O14" s="68">
        <v>49508981.927299999</v>
      </c>
      <c r="P14" s="68">
        <v>1998</v>
      </c>
      <c r="Q14" s="68">
        <v>1824</v>
      </c>
      <c r="R14" s="69">
        <v>9.5394736842105292</v>
      </c>
      <c r="S14" s="68">
        <v>54.0907772272272</v>
      </c>
      <c r="T14" s="68">
        <v>59.003868914473699</v>
      </c>
      <c r="U14" s="70">
        <v>-9.0830487914922902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57479.977299999999</v>
      </c>
      <c r="E15" s="68">
        <v>48655.176099999997</v>
      </c>
      <c r="F15" s="69">
        <v>118.137435535867</v>
      </c>
      <c r="G15" s="68">
        <v>59413.816200000001</v>
      </c>
      <c r="H15" s="69">
        <v>-3.2548639755613</v>
      </c>
      <c r="I15" s="68">
        <v>12468.285900000001</v>
      </c>
      <c r="J15" s="69">
        <v>21.6915289213241</v>
      </c>
      <c r="K15" s="68">
        <v>13436.512500000001</v>
      </c>
      <c r="L15" s="69">
        <v>22.615131225992499</v>
      </c>
      <c r="M15" s="69">
        <v>-7.2059368083793998E-2</v>
      </c>
      <c r="N15" s="68">
        <v>892670.7622</v>
      </c>
      <c r="O15" s="68">
        <v>38614231.517999999</v>
      </c>
      <c r="P15" s="68">
        <v>1739</v>
      </c>
      <c r="Q15" s="68">
        <v>1558</v>
      </c>
      <c r="R15" s="69">
        <v>11.6174582798459</v>
      </c>
      <c r="S15" s="68">
        <v>33.053465957446797</v>
      </c>
      <c r="T15" s="68">
        <v>34.892675417201502</v>
      </c>
      <c r="U15" s="70">
        <v>-5.5643467529926598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668495.98499999999</v>
      </c>
      <c r="E16" s="68">
        <v>667107.4362</v>
      </c>
      <c r="F16" s="69">
        <v>100.208144704234</v>
      </c>
      <c r="G16" s="68">
        <v>585117.17509999999</v>
      </c>
      <c r="H16" s="69">
        <v>14.2499337651044</v>
      </c>
      <c r="I16" s="68">
        <v>51371.3289</v>
      </c>
      <c r="J16" s="69">
        <v>7.6846129300238104</v>
      </c>
      <c r="K16" s="68">
        <v>37690.066500000001</v>
      </c>
      <c r="L16" s="69">
        <v>6.4414561909857699</v>
      </c>
      <c r="M16" s="69">
        <v>0.36299385144358898</v>
      </c>
      <c r="N16" s="68">
        <v>12657681.637700001</v>
      </c>
      <c r="O16" s="68">
        <v>293807236.02869999</v>
      </c>
      <c r="P16" s="68">
        <v>44831</v>
      </c>
      <c r="Q16" s="68">
        <v>41901</v>
      </c>
      <c r="R16" s="69">
        <v>6.99267320589008</v>
      </c>
      <c r="S16" s="68">
        <v>14.911467176730399</v>
      </c>
      <c r="T16" s="68">
        <v>16.6005373427842</v>
      </c>
      <c r="U16" s="70">
        <v>-11.327323770591899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395822.43410000001</v>
      </c>
      <c r="E17" s="68">
        <v>401970.87839999999</v>
      </c>
      <c r="F17" s="69">
        <v>98.4704254386603</v>
      </c>
      <c r="G17" s="68">
        <v>414516.88750000001</v>
      </c>
      <c r="H17" s="69">
        <v>-4.5099377042871502</v>
      </c>
      <c r="I17" s="68">
        <v>18867.561699999998</v>
      </c>
      <c r="J17" s="69">
        <v>4.76667315305159</v>
      </c>
      <c r="K17" s="68">
        <v>26417.9532</v>
      </c>
      <c r="L17" s="69">
        <v>6.3731910560580003</v>
      </c>
      <c r="M17" s="69">
        <v>-0.28580531742330501</v>
      </c>
      <c r="N17" s="68">
        <v>7040441.9835000001</v>
      </c>
      <c r="O17" s="68">
        <v>285749549.77359998</v>
      </c>
      <c r="P17" s="68">
        <v>8685</v>
      </c>
      <c r="Q17" s="68">
        <v>8805</v>
      </c>
      <c r="R17" s="69">
        <v>-1.3628620102214699</v>
      </c>
      <c r="S17" s="68">
        <v>45.575409798503202</v>
      </c>
      <c r="T17" s="68">
        <v>58.6238302328223</v>
      </c>
      <c r="U17" s="70">
        <v>-28.630396286086</v>
      </c>
    </row>
    <row r="18" spans="1:21" ht="12" thickBot="1" x14ac:dyDescent="0.2">
      <c r="A18" s="53"/>
      <c r="B18" s="42" t="s">
        <v>16</v>
      </c>
      <c r="C18" s="43"/>
      <c r="D18" s="68">
        <v>1175349.7233</v>
      </c>
      <c r="E18" s="68">
        <v>1297168.4752</v>
      </c>
      <c r="F18" s="69">
        <v>90.608871998587702</v>
      </c>
      <c r="G18" s="68">
        <v>1164521.8444999999</v>
      </c>
      <c r="H18" s="69">
        <v>0.92981328354979598</v>
      </c>
      <c r="I18" s="68">
        <v>161694.74849999999</v>
      </c>
      <c r="J18" s="69">
        <v>13.757160553542599</v>
      </c>
      <c r="K18" s="68">
        <v>201269.0716</v>
      </c>
      <c r="L18" s="69">
        <v>17.283408855796701</v>
      </c>
      <c r="M18" s="69">
        <v>-0.19662396604407101</v>
      </c>
      <c r="N18" s="68">
        <v>20424632.892999999</v>
      </c>
      <c r="O18" s="68">
        <v>650333356.92659998</v>
      </c>
      <c r="P18" s="68">
        <v>62748</v>
      </c>
      <c r="Q18" s="68">
        <v>61956</v>
      </c>
      <c r="R18" s="69">
        <v>1.27832655432887</v>
      </c>
      <c r="S18" s="68">
        <v>18.731269893861199</v>
      </c>
      <c r="T18" s="68">
        <v>18.903582975014501</v>
      </c>
      <c r="U18" s="70">
        <v>-0.91992204548737999</v>
      </c>
    </row>
    <row r="19" spans="1:21" ht="12" thickBot="1" x14ac:dyDescent="0.2">
      <c r="A19" s="53"/>
      <c r="B19" s="42" t="s">
        <v>17</v>
      </c>
      <c r="C19" s="43"/>
      <c r="D19" s="68">
        <v>525757.14339999994</v>
      </c>
      <c r="E19" s="68">
        <v>475088.40409999999</v>
      </c>
      <c r="F19" s="69">
        <v>110.665118083862</v>
      </c>
      <c r="G19" s="68">
        <v>738384.84409999999</v>
      </c>
      <c r="H19" s="69">
        <v>-28.796325168234901</v>
      </c>
      <c r="I19" s="68">
        <v>44491.146000000001</v>
      </c>
      <c r="J19" s="69">
        <v>8.4622998581211508</v>
      </c>
      <c r="K19" s="68">
        <v>48358.772599999997</v>
      </c>
      <c r="L19" s="69">
        <v>6.5492639761509999</v>
      </c>
      <c r="M19" s="69">
        <v>-7.9977766019645E-2</v>
      </c>
      <c r="N19" s="68">
        <v>7836295.0718</v>
      </c>
      <c r="O19" s="68">
        <v>209199806.8531</v>
      </c>
      <c r="P19" s="68">
        <v>11312</v>
      </c>
      <c r="Q19" s="68">
        <v>11316</v>
      </c>
      <c r="R19" s="69">
        <v>-3.5348179568749999E-2</v>
      </c>
      <c r="S19" s="68">
        <v>46.477823850777902</v>
      </c>
      <c r="T19" s="68">
        <v>62.821724080947298</v>
      </c>
      <c r="U19" s="70">
        <v>-35.164942925562201</v>
      </c>
    </row>
    <row r="20" spans="1:21" ht="12" thickBot="1" x14ac:dyDescent="0.2">
      <c r="A20" s="53"/>
      <c r="B20" s="42" t="s">
        <v>18</v>
      </c>
      <c r="C20" s="43"/>
      <c r="D20" s="68">
        <v>838643.32519999996</v>
      </c>
      <c r="E20" s="68">
        <v>799658.83120000002</v>
      </c>
      <c r="F20" s="69">
        <v>104.875140807424</v>
      </c>
      <c r="G20" s="68">
        <v>788360.06299999997</v>
      </c>
      <c r="H20" s="69">
        <v>6.37821023158551</v>
      </c>
      <c r="I20" s="68">
        <v>59048.767999999996</v>
      </c>
      <c r="J20" s="69">
        <v>7.0409870591789501</v>
      </c>
      <c r="K20" s="68">
        <v>53691.150900000001</v>
      </c>
      <c r="L20" s="69">
        <v>6.8104858959604604</v>
      </c>
      <c r="M20" s="69">
        <v>9.9785849440600996E-2</v>
      </c>
      <c r="N20" s="68">
        <v>12896576.621400001</v>
      </c>
      <c r="O20" s="68">
        <v>319260398.33999997</v>
      </c>
      <c r="P20" s="68">
        <v>38005</v>
      </c>
      <c r="Q20" s="68">
        <v>35702</v>
      </c>
      <c r="R20" s="69">
        <v>6.4506190129404599</v>
      </c>
      <c r="S20" s="68">
        <v>22.066657681883999</v>
      </c>
      <c r="T20" s="68">
        <v>22.542850596605199</v>
      </c>
      <c r="U20" s="70">
        <v>-2.1579748124348099</v>
      </c>
    </row>
    <row r="21" spans="1:21" ht="12" thickBot="1" x14ac:dyDescent="0.2">
      <c r="A21" s="53"/>
      <c r="B21" s="42" t="s">
        <v>19</v>
      </c>
      <c r="C21" s="43"/>
      <c r="D21" s="68">
        <v>380814.11790000001</v>
      </c>
      <c r="E21" s="68">
        <v>342536.6925</v>
      </c>
      <c r="F21" s="69">
        <v>111.174693467328</v>
      </c>
      <c r="G21" s="68">
        <v>301616.67080000002</v>
      </c>
      <c r="H21" s="69">
        <v>26.257649117981099</v>
      </c>
      <c r="I21" s="68">
        <v>-16518.1607</v>
      </c>
      <c r="J21" s="69">
        <v>-4.3375914714216499</v>
      </c>
      <c r="K21" s="68">
        <v>39146.744500000001</v>
      </c>
      <c r="L21" s="69">
        <v>12.978972414279401</v>
      </c>
      <c r="M21" s="69">
        <v>-1.4219549010007699</v>
      </c>
      <c r="N21" s="68">
        <v>4042954.6036</v>
      </c>
      <c r="O21" s="68">
        <v>123971990.71269999</v>
      </c>
      <c r="P21" s="68">
        <v>34928</v>
      </c>
      <c r="Q21" s="68">
        <v>30763</v>
      </c>
      <c r="R21" s="69">
        <v>13.5389916458083</v>
      </c>
      <c r="S21" s="68">
        <v>10.902832051649099</v>
      </c>
      <c r="T21" s="68">
        <v>10.9588164190749</v>
      </c>
      <c r="U21" s="70">
        <v>-0.51348463555657697</v>
      </c>
    </row>
    <row r="22" spans="1:21" ht="12" thickBot="1" x14ac:dyDescent="0.2">
      <c r="A22" s="53"/>
      <c r="B22" s="42" t="s">
        <v>20</v>
      </c>
      <c r="C22" s="43"/>
      <c r="D22" s="68">
        <v>936925.1152</v>
      </c>
      <c r="E22" s="68">
        <v>1001792.348</v>
      </c>
      <c r="F22" s="69">
        <v>93.524882384108594</v>
      </c>
      <c r="G22" s="68">
        <v>897284.92830000003</v>
      </c>
      <c r="H22" s="69">
        <v>4.4177925706500298</v>
      </c>
      <c r="I22" s="68">
        <v>87675.118100000007</v>
      </c>
      <c r="J22" s="69">
        <v>9.3577508679852706</v>
      </c>
      <c r="K22" s="68">
        <v>114187.87179999999</v>
      </c>
      <c r="L22" s="69">
        <v>12.725932220475499</v>
      </c>
      <c r="M22" s="69">
        <v>-0.232185373823562</v>
      </c>
      <c r="N22" s="68">
        <v>13480287.358100001</v>
      </c>
      <c r="O22" s="68">
        <v>385018079.17269999</v>
      </c>
      <c r="P22" s="68">
        <v>57070</v>
      </c>
      <c r="Q22" s="68">
        <v>57370</v>
      </c>
      <c r="R22" s="69">
        <v>-0.52292138748474304</v>
      </c>
      <c r="S22" s="68">
        <v>16.417121345715799</v>
      </c>
      <c r="T22" s="68">
        <v>16.7688082516995</v>
      </c>
      <c r="U22" s="70">
        <v>-2.1421959342189099</v>
      </c>
    </row>
    <row r="23" spans="1:21" ht="12" thickBot="1" x14ac:dyDescent="0.2">
      <c r="A23" s="53"/>
      <c r="B23" s="42" t="s">
        <v>21</v>
      </c>
      <c r="C23" s="43"/>
      <c r="D23" s="68">
        <v>2734479.2700999998</v>
      </c>
      <c r="E23" s="68">
        <v>2691987.0304</v>
      </c>
      <c r="F23" s="69">
        <v>101.578471189502</v>
      </c>
      <c r="G23" s="68">
        <v>2058077.5167</v>
      </c>
      <c r="H23" s="69">
        <v>32.865708308429902</v>
      </c>
      <c r="I23" s="68">
        <v>153915.64790000001</v>
      </c>
      <c r="J23" s="69">
        <v>5.6287004835977896</v>
      </c>
      <c r="K23" s="68">
        <v>243757.92360000001</v>
      </c>
      <c r="L23" s="69">
        <v>11.843962223097</v>
      </c>
      <c r="M23" s="69">
        <v>-0.36857171399042898</v>
      </c>
      <c r="N23" s="68">
        <v>31374008.701499999</v>
      </c>
      <c r="O23" s="68">
        <v>818394317.18400002</v>
      </c>
      <c r="P23" s="68">
        <v>83316</v>
      </c>
      <c r="Q23" s="68">
        <v>79896</v>
      </c>
      <c r="R23" s="69">
        <v>4.2805647341543898</v>
      </c>
      <c r="S23" s="68">
        <v>32.820577921407697</v>
      </c>
      <c r="T23" s="68">
        <v>31.551373750876099</v>
      </c>
      <c r="U23" s="70">
        <v>3.8670987865319</v>
      </c>
    </row>
    <row r="24" spans="1:21" ht="12" thickBot="1" x14ac:dyDescent="0.2">
      <c r="A24" s="53"/>
      <c r="B24" s="42" t="s">
        <v>22</v>
      </c>
      <c r="C24" s="43"/>
      <c r="D24" s="68">
        <v>203349.93729999999</v>
      </c>
      <c r="E24" s="68">
        <v>239472.701</v>
      </c>
      <c r="F24" s="69">
        <v>84.915707072598707</v>
      </c>
      <c r="G24" s="68">
        <v>230894.82070000001</v>
      </c>
      <c r="H24" s="69">
        <v>-11.9296237639686</v>
      </c>
      <c r="I24" s="68">
        <v>39139.097999999998</v>
      </c>
      <c r="J24" s="69">
        <v>19.247165019902901</v>
      </c>
      <c r="K24" s="68">
        <v>39279.1944</v>
      </c>
      <c r="L24" s="69">
        <v>17.011726066837699</v>
      </c>
      <c r="M24" s="69">
        <v>-3.5666821109749999E-3</v>
      </c>
      <c r="N24" s="68">
        <v>3163733.1406999999</v>
      </c>
      <c r="O24" s="68">
        <v>87706125.619499996</v>
      </c>
      <c r="P24" s="68">
        <v>23110</v>
      </c>
      <c r="Q24" s="68">
        <v>23175</v>
      </c>
      <c r="R24" s="69">
        <v>-0.28047464940669198</v>
      </c>
      <c r="S24" s="68">
        <v>8.79921840328862</v>
      </c>
      <c r="T24" s="68">
        <v>8.8284789816612701</v>
      </c>
      <c r="U24" s="70">
        <v>-0.33253610754468799</v>
      </c>
    </row>
    <row r="25" spans="1:21" ht="12" thickBot="1" x14ac:dyDescent="0.2">
      <c r="A25" s="53"/>
      <c r="B25" s="42" t="s">
        <v>23</v>
      </c>
      <c r="C25" s="43"/>
      <c r="D25" s="68">
        <v>234582.30559999999</v>
      </c>
      <c r="E25" s="68">
        <v>275385.54950000002</v>
      </c>
      <c r="F25" s="69">
        <v>85.183229848449201</v>
      </c>
      <c r="G25" s="68">
        <v>188440.2617</v>
      </c>
      <c r="H25" s="69">
        <v>24.486297930035199</v>
      </c>
      <c r="I25" s="68">
        <v>16231.5906</v>
      </c>
      <c r="J25" s="69">
        <v>6.9193584565058499</v>
      </c>
      <c r="K25" s="68">
        <v>14782.5579</v>
      </c>
      <c r="L25" s="69">
        <v>7.8446918756322201</v>
      </c>
      <c r="M25" s="69">
        <v>9.8023137118914999E-2</v>
      </c>
      <c r="N25" s="68">
        <v>3585309.2658000002</v>
      </c>
      <c r="O25" s="68">
        <v>86091882.570700005</v>
      </c>
      <c r="P25" s="68">
        <v>17258</v>
      </c>
      <c r="Q25" s="68">
        <v>15999</v>
      </c>
      <c r="R25" s="69">
        <v>7.8692418276142204</v>
      </c>
      <c r="S25" s="68">
        <v>13.5926703905435</v>
      </c>
      <c r="T25" s="68">
        <v>13.550032008250501</v>
      </c>
      <c r="U25" s="70">
        <v>0.31368657569053698</v>
      </c>
    </row>
    <row r="26" spans="1:21" ht="12" thickBot="1" x14ac:dyDescent="0.2">
      <c r="A26" s="53"/>
      <c r="B26" s="42" t="s">
        <v>24</v>
      </c>
      <c r="C26" s="43"/>
      <c r="D26" s="68">
        <v>430888.24200000003</v>
      </c>
      <c r="E26" s="68">
        <v>432439.7856</v>
      </c>
      <c r="F26" s="69">
        <v>99.641211643408994</v>
      </c>
      <c r="G26" s="68">
        <v>344513.53759999998</v>
      </c>
      <c r="H26" s="69">
        <v>25.071497916080698</v>
      </c>
      <c r="I26" s="68">
        <v>102312.91</v>
      </c>
      <c r="J26" s="69">
        <v>23.744651171057001</v>
      </c>
      <c r="K26" s="68">
        <v>91707.368300000002</v>
      </c>
      <c r="L26" s="69">
        <v>26.619380166847801</v>
      </c>
      <c r="M26" s="69">
        <v>0.11564546989622899</v>
      </c>
      <c r="N26" s="68">
        <v>5854465.1355999997</v>
      </c>
      <c r="O26" s="68">
        <v>179446666.57609999</v>
      </c>
      <c r="P26" s="68">
        <v>34938</v>
      </c>
      <c r="Q26" s="68">
        <v>36466</v>
      </c>
      <c r="R26" s="69">
        <v>-4.1902045741238503</v>
      </c>
      <c r="S26" s="68">
        <v>12.3329395500601</v>
      </c>
      <c r="T26" s="68">
        <v>12.7296713541381</v>
      </c>
      <c r="U26" s="70">
        <v>-3.2168470660837798</v>
      </c>
    </row>
    <row r="27" spans="1:21" ht="12" thickBot="1" x14ac:dyDescent="0.2">
      <c r="A27" s="53"/>
      <c r="B27" s="42" t="s">
        <v>25</v>
      </c>
      <c r="C27" s="43"/>
      <c r="D27" s="68">
        <v>190002.07320000001</v>
      </c>
      <c r="E27" s="68">
        <v>210212.18040000001</v>
      </c>
      <c r="F27" s="69">
        <v>90.385853397484695</v>
      </c>
      <c r="G27" s="68">
        <v>190462.644</v>
      </c>
      <c r="H27" s="69">
        <v>-0.241816867773814</v>
      </c>
      <c r="I27" s="68">
        <v>59926.050799999997</v>
      </c>
      <c r="J27" s="69">
        <v>31.539682589105599</v>
      </c>
      <c r="K27" s="68">
        <v>52878.087699999996</v>
      </c>
      <c r="L27" s="69">
        <v>27.762970517200198</v>
      </c>
      <c r="M27" s="69">
        <v>0.133287026943677</v>
      </c>
      <c r="N27" s="68">
        <v>2608905.2165999999</v>
      </c>
      <c r="O27" s="68">
        <v>80184419.6646</v>
      </c>
      <c r="P27" s="68">
        <v>28173</v>
      </c>
      <c r="Q27" s="68">
        <v>27411</v>
      </c>
      <c r="R27" s="69">
        <v>2.7799058772025802</v>
      </c>
      <c r="S27" s="68">
        <v>6.7441193057182396</v>
      </c>
      <c r="T27" s="68">
        <v>7.11027441902886</v>
      </c>
      <c r="U27" s="70">
        <v>-5.4292502358337504</v>
      </c>
    </row>
    <row r="28" spans="1:21" ht="12" thickBot="1" x14ac:dyDescent="0.2">
      <c r="A28" s="53"/>
      <c r="B28" s="42" t="s">
        <v>26</v>
      </c>
      <c r="C28" s="43"/>
      <c r="D28" s="68">
        <v>862988.3456</v>
      </c>
      <c r="E28" s="68">
        <v>1060939.1111000001</v>
      </c>
      <c r="F28" s="69">
        <v>81.341929670708296</v>
      </c>
      <c r="G28" s="68">
        <v>745668.23600000003</v>
      </c>
      <c r="H28" s="69">
        <v>15.733553333227899</v>
      </c>
      <c r="I28" s="68">
        <v>23296.758900000001</v>
      </c>
      <c r="J28" s="69">
        <v>2.6995450192091202</v>
      </c>
      <c r="K28" s="68">
        <v>33682.775800000003</v>
      </c>
      <c r="L28" s="69">
        <v>4.5171262732988398</v>
      </c>
      <c r="M28" s="69">
        <v>-0.308348010320456</v>
      </c>
      <c r="N28" s="68">
        <v>11522382.2952</v>
      </c>
      <c r="O28" s="68">
        <v>271937228.32529998</v>
      </c>
      <c r="P28" s="68">
        <v>46600</v>
      </c>
      <c r="Q28" s="68">
        <v>45334</v>
      </c>
      <c r="R28" s="69">
        <v>2.79260599108837</v>
      </c>
      <c r="S28" s="68">
        <v>18.519063210300398</v>
      </c>
      <c r="T28" s="68">
        <v>18.811996492698601</v>
      </c>
      <c r="U28" s="70">
        <v>-1.5817931991034699</v>
      </c>
    </row>
    <row r="29" spans="1:21" ht="12" thickBot="1" x14ac:dyDescent="0.2">
      <c r="A29" s="53"/>
      <c r="B29" s="42" t="s">
        <v>27</v>
      </c>
      <c r="C29" s="43"/>
      <c r="D29" s="68">
        <v>678037.83959999995</v>
      </c>
      <c r="E29" s="68">
        <v>535501.07649999997</v>
      </c>
      <c r="F29" s="69">
        <v>126.617455940819</v>
      </c>
      <c r="G29" s="68">
        <v>537546.68429999996</v>
      </c>
      <c r="H29" s="69">
        <v>26.135619361683801</v>
      </c>
      <c r="I29" s="68">
        <v>85219.226200000005</v>
      </c>
      <c r="J29" s="69">
        <v>12.568505948026999</v>
      </c>
      <c r="K29" s="68">
        <v>75426.159599999999</v>
      </c>
      <c r="L29" s="69">
        <v>14.0315551751976</v>
      </c>
      <c r="M29" s="69">
        <v>0.12983647386973701</v>
      </c>
      <c r="N29" s="68">
        <v>7205315.9878000002</v>
      </c>
      <c r="O29" s="68">
        <v>191298355.92860001</v>
      </c>
      <c r="P29" s="68">
        <v>107082</v>
      </c>
      <c r="Q29" s="68">
        <v>101427</v>
      </c>
      <c r="R29" s="69">
        <v>5.5754384927090497</v>
      </c>
      <c r="S29" s="68">
        <v>6.3319497170392802</v>
      </c>
      <c r="T29" s="68">
        <v>6.2807331243160096</v>
      </c>
      <c r="U29" s="70">
        <v>0.80885975113547104</v>
      </c>
    </row>
    <row r="30" spans="1:21" ht="12" thickBot="1" x14ac:dyDescent="0.2">
      <c r="A30" s="53"/>
      <c r="B30" s="42" t="s">
        <v>28</v>
      </c>
      <c r="C30" s="43"/>
      <c r="D30" s="68">
        <v>927026.10450000002</v>
      </c>
      <c r="E30" s="68">
        <v>1051652.1040000001</v>
      </c>
      <c r="F30" s="69">
        <v>88.1495031459567</v>
      </c>
      <c r="G30" s="68">
        <v>907808.34699999995</v>
      </c>
      <c r="H30" s="69">
        <v>2.1169399426110398</v>
      </c>
      <c r="I30" s="68">
        <v>96420.03</v>
      </c>
      <c r="J30" s="69">
        <v>10.4010048403119</v>
      </c>
      <c r="K30" s="68">
        <v>115365.27250000001</v>
      </c>
      <c r="L30" s="69">
        <v>12.708108807464001</v>
      </c>
      <c r="M30" s="69">
        <v>-0.164219631171937</v>
      </c>
      <c r="N30" s="68">
        <v>13145776.9124</v>
      </c>
      <c r="O30" s="68">
        <v>346996112.24119997</v>
      </c>
      <c r="P30" s="68">
        <v>74857</v>
      </c>
      <c r="Q30" s="68">
        <v>71404</v>
      </c>
      <c r="R30" s="69">
        <v>4.8358635370567402</v>
      </c>
      <c r="S30" s="68">
        <v>12.383960144007901</v>
      </c>
      <c r="T30" s="68">
        <v>12.747095232760101</v>
      </c>
      <c r="U30" s="70">
        <v>-2.9323018204953399</v>
      </c>
    </row>
    <row r="31" spans="1:21" ht="12" thickBot="1" x14ac:dyDescent="0.2">
      <c r="A31" s="53"/>
      <c r="B31" s="42" t="s">
        <v>29</v>
      </c>
      <c r="C31" s="43"/>
      <c r="D31" s="68">
        <v>598090.44579999999</v>
      </c>
      <c r="E31" s="68">
        <v>961590.5074</v>
      </c>
      <c r="F31" s="69">
        <v>62.198039726613899</v>
      </c>
      <c r="G31" s="68">
        <v>816855.09790000005</v>
      </c>
      <c r="H31" s="69">
        <v>-26.7813291075012</v>
      </c>
      <c r="I31" s="68">
        <v>32664.476500000001</v>
      </c>
      <c r="J31" s="69">
        <v>5.46146100968196</v>
      </c>
      <c r="K31" s="68">
        <v>19614.242699999999</v>
      </c>
      <c r="L31" s="69">
        <v>2.4011899724228898</v>
      </c>
      <c r="M31" s="69">
        <v>0.66534477010422599</v>
      </c>
      <c r="N31" s="68">
        <v>14215792.916200001</v>
      </c>
      <c r="O31" s="68">
        <v>296317277.71160001</v>
      </c>
      <c r="P31" s="68">
        <v>24494</v>
      </c>
      <c r="Q31" s="68">
        <v>22876</v>
      </c>
      <c r="R31" s="69">
        <v>7.0729148452526802</v>
      </c>
      <c r="S31" s="68">
        <v>24.4178348085245</v>
      </c>
      <c r="T31" s="68">
        <v>24.450434280468599</v>
      </c>
      <c r="U31" s="70">
        <v>-0.133506808444363</v>
      </c>
    </row>
    <row r="32" spans="1:21" ht="12" thickBot="1" x14ac:dyDescent="0.2">
      <c r="A32" s="53"/>
      <c r="B32" s="42" t="s">
        <v>30</v>
      </c>
      <c r="C32" s="43"/>
      <c r="D32" s="68">
        <v>101502.44530000001</v>
      </c>
      <c r="E32" s="68">
        <v>121960.155</v>
      </c>
      <c r="F32" s="69">
        <v>83.225907100560804</v>
      </c>
      <c r="G32" s="68">
        <v>107556.52650000001</v>
      </c>
      <c r="H32" s="69">
        <v>-5.62874369134635</v>
      </c>
      <c r="I32" s="68">
        <v>26218.402999999998</v>
      </c>
      <c r="J32" s="69">
        <v>25.8303166219386</v>
      </c>
      <c r="K32" s="68">
        <v>27288.519100000001</v>
      </c>
      <c r="L32" s="69">
        <v>25.371327977944699</v>
      </c>
      <c r="M32" s="69">
        <v>-3.9214883595496998E-2</v>
      </c>
      <c r="N32" s="68">
        <v>1240323.9080000001</v>
      </c>
      <c r="O32" s="68">
        <v>42830108.373400003</v>
      </c>
      <c r="P32" s="68">
        <v>24740</v>
      </c>
      <c r="Q32" s="68">
        <v>21111</v>
      </c>
      <c r="R32" s="69">
        <v>17.190090474160399</v>
      </c>
      <c r="S32" s="68">
        <v>4.1027665844785801</v>
      </c>
      <c r="T32" s="68">
        <v>4.5213210127421704</v>
      </c>
      <c r="U32" s="70">
        <v>-10.201760681366901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37.521599999999999</v>
      </c>
      <c r="H33" s="71"/>
      <c r="I33" s="71"/>
      <c r="J33" s="71"/>
      <c r="K33" s="68">
        <v>8.1027000000000005</v>
      </c>
      <c r="L33" s="69">
        <v>21.594761417423602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124190.44990000001</v>
      </c>
      <c r="E35" s="68">
        <v>97613.383600000001</v>
      </c>
      <c r="F35" s="69">
        <v>127.226867177259</v>
      </c>
      <c r="G35" s="68">
        <v>111590.5647</v>
      </c>
      <c r="H35" s="69">
        <v>11.2911743334873</v>
      </c>
      <c r="I35" s="68">
        <v>14508.4197</v>
      </c>
      <c r="J35" s="69">
        <v>11.682395636445801</v>
      </c>
      <c r="K35" s="68">
        <v>17700.12</v>
      </c>
      <c r="L35" s="69">
        <v>15.8616636160817</v>
      </c>
      <c r="M35" s="69">
        <v>-0.18032082833336699</v>
      </c>
      <c r="N35" s="68">
        <v>2397283.0537999999</v>
      </c>
      <c r="O35" s="68">
        <v>48967320.918099999</v>
      </c>
      <c r="P35" s="68">
        <v>9388</v>
      </c>
      <c r="Q35" s="68">
        <v>8691</v>
      </c>
      <c r="R35" s="69">
        <v>8.0197905879645592</v>
      </c>
      <c r="S35" s="68">
        <v>13.228637611844899</v>
      </c>
      <c r="T35" s="68">
        <v>13.048050811184</v>
      </c>
      <c r="U35" s="70">
        <v>1.36512017306475</v>
      </c>
    </row>
    <row r="36" spans="1:21" ht="12" thickBot="1" x14ac:dyDescent="0.2">
      <c r="A36" s="53"/>
      <c r="B36" s="42" t="s">
        <v>37</v>
      </c>
      <c r="C36" s="43"/>
      <c r="D36" s="71"/>
      <c r="E36" s="68">
        <v>685623.00210000004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353171.25060000003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313835.80310000002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178435.8976</v>
      </c>
      <c r="E39" s="68">
        <v>278058.83059999999</v>
      </c>
      <c r="F39" s="69">
        <v>64.171994543373401</v>
      </c>
      <c r="G39" s="68">
        <v>239876.4964</v>
      </c>
      <c r="H39" s="69">
        <v>-25.6134301284551</v>
      </c>
      <c r="I39" s="68">
        <v>8714.2297999999992</v>
      </c>
      <c r="J39" s="69">
        <v>4.8836752678178597</v>
      </c>
      <c r="K39" s="68">
        <v>11629.2233</v>
      </c>
      <c r="L39" s="69">
        <v>4.8480044833604596</v>
      </c>
      <c r="M39" s="69">
        <v>-0.250661065214906</v>
      </c>
      <c r="N39" s="68">
        <v>3823944.4673000001</v>
      </c>
      <c r="O39" s="68">
        <v>82293970.442900002</v>
      </c>
      <c r="P39" s="68">
        <v>305</v>
      </c>
      <c r="Q39" s="68">
        <v>324</v>
      </c>
      <c r="R39" s="69">
        <v>-5.8641975308641996</v>
      </c>
      <c r="S39" s="68">
        <v>585.03572983606603</v>
      </c>
      <c r="T39" s="68">
        <v>486.93415771604901</v>
      </c>
      <c r="U39" s="70">
        <v>16.768475345515299</v>
      </c>
    </row>
    <row r="40" spans="1:21" ht="12" thickBot="1" x14ac:dyDescent="0.2">
      <c r="A40" s="53"/>
      <c r="B40" s="42" t="s">
        <v>34</v>
      </c>
      <c r="C40" s="43"/>
      <c r="D40" s="68">
        <v>345588.22759999998</v>
      </c>
      <c r="E40" s="68">
        <v>304846.0871</v>
      </c>
      <c r="F40" s="69">
        <v>113.364823176043</v>
      </c>
      <c r="G40" s="68">
        <v>401427.3615</v>
      </c>
      <c r="H40" s="69">
        <v>-13.9101464562226</v>
      </c>
      <c r="I40" s="68">
        <v>23006.820400000001</v>
      </c>
      <c r="J40" s="69">
        <v>6.6572928597062004</v>
      </c>
      <c r="K40" s="68">
        <v>19595.482499999998</v>
      </c>
      <c r="L40" s="69">
        <v>4.8814516346813601</v>
      </c>
      <c r="M40" s="69">
        <v>0.17408797665482401</v>
      </c>
      <c r="N40" s="68">
        <v>5768949.9101999998</v>
      </c>
      <c r="O40" s="68">
        <v>154940550.20660001</v>
      </c>
      <c r="P40" s="68">
        <v>1874</v>
      </c>
      <c r="Q40" s="68">
        <v>1727</v>
      </c>
      <c r="R40" s="69">
        <v>8.5118702953097802</v>
      </c>
      <c r="S40" s="68">
        <v>184.41207449306299</v>
      </c>
      <c r="T40" s="68">
        <v>200.14887475390901</v>
      </c>
      <c r="U40" s="70">
        <v>-8.5334977680311699</v>
      </c>
    </row>
    <row r="41" spans="1:21" ht="12" thickBot="1" x14ac:dyDescent="0.2">
      <c r="A41" s="53"/>
      <c r="B41" s="42" t="s">
        <v>40</v>
      </c>
      <c r="C41" s="43"/>
      <c r="D41" s="71"/>
      <c r="E41" s="68">
        <v>296136.79570000002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128783.166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8893.4452000000001</v>
      </c>
      <c r="E44" s="74"/>
      <c r="F44" s="74"/>
      <c r="G44" s="73">
        <v>16337.424000000001</v>
      </c>
      <c r="H44" s="75">
        <v>-45.563968958631399</v>
      </c>
      <c r="I44" s="73">
        <v>1062.319</v>
      </c>
      <c r="J44" s="75">
        <v>11.9449659396338</v>
      </c>
      <c r="K44" s="73">
        <v>2488.5994000000001</v>
      </c>
      <c r="L44" s="75">
        <v>15.2325078910849</v>
      </c>
      <c r="M44" s="75">
        <v>-0.57312575097462504</v>
      </c>
      <c r="N44" s="73">
        <v>271090.96740000002</v>
      </c>
      <c r="O44" s="73">
        <v>9782001.3202999998</v>
      </c>
      <c r="P44" s="73">
        <v>30</v>
      </c>
      <c r="Q44" s="73">
        <v>26</v>
      </c>
      <c r="R44" s="75">
        <v>15.384615384615399</v>
      </c>
      <c r="S44" s="73">
        <v>296.44817333333299</v>
      </c>
      <c r="T44" s="73">
        <v>2256.8753192307699</v>
      </c>
      <c r="U44" s="76">
        <v>-661.30518662129998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59585</v>
      </c>
      <c r="D2" s="32">
        <v>599022.03100427403</v>
      </c>
      <c r="E2" s="32">
        <v>470236.83748717897</v>
      </c>
      <c r="F2" s="32">
        <v>128785.193517094</v>
      </c>
      <c r="G2" s="32">
        <v>470236.83748717897</v>
      </c>
      <c r="H2" s="32">
        <v>0.21499241572331301</v>
      </c>
    </row>
    <row r="3" spans="1:8" ht="14.25" x14ac:dyDescent="0.2">
      <c r="A3" s="32">
        <v>2</v>
      </c>
      <c r="B3" s="33">
        <v>13</v>
      </c>
      <c r="C3" s="32">
        <v>8208.8799999999992</v>
      </c>
      <c r="D3" s="32">
        <v>72204.092836827796</v>
      </c>
      <c r="E3" s="32">
        <v>56314.095066099399</v>
      </c>
      <c r="F3" s="32">
        <v>15889.9977707284</v>
      </c>
      <c r="G3" s="32">
        <v>56314.095066099399</v>
      </c>
      <c r="H3" s="32">
        <v>0.220070596366854</v>
      </c>
    </row>
    <row r="4" spans="1:8" ht="14.25" x14ac:dyDescent="0.2">
      <c r="A4" s="32">
        <v>3</v>
      </c>
      <c r="B4" s="33">
        <v>14</v>
      </c>
      <c r="C4" s="32">
        <v>104281</v>
      </c>
      <c r="D4" s="32">
        <v>90047.149877777803</v>
      </c>
      <c r="E4" s="32">
        <v>65783.580317948697</v>
      </c>
      <c r="F4" s="32">
        <v>24263.569559829099</v>
      </c>
      <c r="G4" s="32">
        <v>65783.580317948697</v>
      </c>
      <c r="H4" s="32">
        <v>0.26945405371255299</v>
      </c>
    </row>
    <row r="5" spans="1:8" ht="14.25" x14ac:dyDescent="0.2">
      <c r="A5" s="32">
        <v>4</v>
      </c>
      <c r="B5" s="33">
        <v>15</v>
      </c>
      <c r="C5" s="32">
        <v>3095</v>
      </c>
      <c r="D5" s="32">
        <v>47549.8704726496</v>
      </c>
      <c r="E5" s="32">
        <v>37834.227645299099</v>
      </c>
      <c r="F5" s="32">
        <v>9715.6428273504298</v>
      </c>
      <c r="G5" s="32">
        <v>37834.227645299099</v>
      </c>
      <c r="H5" s="32">
        <v>0.20432532687841501</v>
      </c>
    </row>
    <row r="6" spans="1:8" ht="14.25" x14ac:dyDescent="0.2">
      <c r="A6" s="32">
        <v>5</v>
      </c>
      <c r="B6" s="33">
        <v>16</v>
      </c>
      <c r="C6" s="32">
        <v>4317</v>
      </c>
      <c r="D6" s="32">
        <v>191765.834297436</v>
      </c>
      <c r="E6" s="32">
        <v>157500.92822051299</v>
      </c>
      <c r="F6" s="32">
        <v>34264.9060769231</v>
      </c>
      <c r="G6" s="32">
        <v>157500.92822051299</v>
      </c>
      <c r="H6" s="32">
        <v>0.17868097412898301</v>
      </c>
    </row>
    <row r="7" spans="1:8" ht="14.25" x14ac:dyDescent="0.2">
      <c r="A7" s="32">
        <v>6</v>
      </c>
      <c r="B7" s="33">
        <v>17</v>
      </c>
      <c r="C7" s="32">
        <v>14445</v>
      </c>
      <c r="D7" s="32">
        <v>227103.93695213701</v>
      </c>
      <c r="E7" s="32">
        <v>162339.17053076901</v>
      </c>
      <c r="F7" s="32">
        <v>64764.766421367502</v>
      </c>
      <c r="G7" s="32">
        <v>162339.17053076901</v>
      </c>
      <c r="H7" s="32">
        <v>0.28517676659659602</v>
      </c>
    </row>
    <row r="8" spans="1:8" ht="14.25" x14ac:dyDescent="0.2">
      <c r="A8" s="32">
        <v>7</v>
      </c>
      <c r="B8" s="33">
        <v>18</v>
      </c>
      <c r="C8" s="32">
        <v>41869</v>
      </c>
      <c r="D8" s="32">
        <v>108073.386928205</v>
      </c>
      <c r="E8" s="32">
        <v>86172.948758119703</v>
      </c>
      <c r="F8" s="32">
        <v>21900.438170085501</v>
      </c>
      <c r="G8" s="32">
        <v>86172.948758119703</v>
      </c>
      <c r="H8" s="32">
        <v>0.20264413647584001</v>
      </c>
    </row>
    <row r="9" spans="1:8" ht="14.25" x14ac:dyDescent="0.2">
      <c r="A9" s="32">
        <v>8</v>
      </c>
      <c r="B9" s="33">
        <v>19</v>
      </c>
      <c r="C9" s="32">
        <v>8990</v>
      </c>
      <c r="D9" s="32">
        <v>57480.028494017097</v>
      </c>
      <c r="E9" s="32">
        <v>45011.691810256401</v>
      </c>
      <c r="F9" s="32">
        <v>12468.336683760701</v>
      </c>
      <c r="G9" s="32">
        <v>45011.691810256401</v>
      </c>
      <c r="H9" s="32">
        <v>0.216915979522496</v>
      </c>
    </row>
    <row r="10" spans="1:8" ht="14.25" x14ac:dyDescent="0.2">
      <c r="A10" s="32">
        <v>9</v>
      </c>
      <c r="B10" s="33">
        <v>21</v>
      </c>
      <c r="C10" s="32">
        <v>179413</v>
      </c>
      <c r="D10" s="32">
        <v>668495.70074102597</v>
      </c>
      <c r="E10" s="32">
        <v>617124.65574358997</v>
      </c>
      <c r="F10" s="32">
        <v>51371.0449974359</v>
      </c>
      <c r="G10" s="32">
        <v>617124.65574358997</v>
      </c>
      <c r="H10" s="37">
        <v>7.6845737288199795E-2</v>
      </c>
    </row>
    <row r="11" spans="1:8" ht="14.25" x14ac:dyDescent="0.2">
      <c r="A11" s="32">
        <v>10</v>
      </c>
      <c r="B11" s="33">
        <v>22</v>
      </c>
      <c r="C11" s="32">
        <v>23871</v>
      </c>
      <c r="D11" s="32">
        <v>395822.513175214</v>
      </c>
      <c r="E11" s="32">
        <v>376954.872757265</v>
      </c>
      <c r="F11" s="32">
        <v>18867.6404179487</v>
      </c>
      <c r="G11" s="32">
        <v>376954.872757265</v>
      </c>
      <c r="H11" s="32">
        <v>4.7666920879755097E-2</v>
      </c>
    </row>
    <row r="12" spans="1:8" ht="14.25" x14ac:dyDescent="0.2">
      <c r="A12" s="32">
        <v>11</v>
      </c>
      <c r="B12" s="33">
        <v>23</v>
      </c>
      <c r="C12" s="32">
        <v>155675.622</v>
      </c>
      <c r="D12" s="32">
        <v>1175349.8218581199</v>
      </c>
      <c r="E12" s="32">
        <v>1013654.97711709</v>
      </c>
      <c r="F12" s="32">
        <v>161694.844741026</v>
      </c>
      <c r="G12" s="32">
        <v>1013654.97711709</v>
      </c>
      <c r="H12" s="32">
        <v>0.13757167588233499</v>
      </c>
    </row>
    <row r="13" spans="1:8" ht="14.25" x14ac:dyDescent="0.2">
      <c r="A13" s="32">
        <v>12</v>
      </c>
      <c r="B13" s="33">
        <v>24</v>
      </c>
      <c r="C13" s="32">
        <v>19145.366000000002</v>
      </c>
      <c r="D13" s="32">
        <v>525756.99896410306</v>
      </c>
      <c r="E13" s="32">
        <v>481265.99678717903</v>
      </c>
      <c r="F13" s="32">
        <v>44491.002176923103</v>
      </c>
      <c r="G13" s="32">
        <v>481265.99678717903</v>
      </c>
      <c r="H13" s="32">
        <v>8.4622748274551907E-2</v>
      </c>
    </row>
    <row r="14" spans="1:8" ht="14.25" x14ac:dyDescent="0.2">
      <c r="A14" s="32">
        <v>13</v>
      </c>
      <c r="B14" s="33">
        <v>25</v>
      </c>
      <c r="C14" s="32">
        <v>77507</v>
      </c>
      <c r="D14" s="32">
        <v>838643.3247</v>
      </c>
      <c r="E14" s="32">
        <v>779594.55720000004</v>
      </c>
      <c r="F14" s="32">
        <v>59048.767500000002</v>
      </c>
      <c r="G14" s="32">
        <v>779594.55720000004</v>
      </c>
      <c r="H14" s="32">
        <v>7.0409870037566893E-2</v>
      </c>
    </row>
    <row r="15" spans="1:8" ht="14.25" x14ac:dyDescent="0.2">
      <c r="A15" s="32">
        <v>14</v>
      </c>
      <c r="B15" s="33">
        <v>26</v>
      </c>
      <c r="C15" s="32">
        <v>81586</v>
      </c>
      <c r="D15" s="32">
        <v>380813.41776752099</v>
      </c>
      <c r="E15" s="32">
        <v>397332.27862564102</v>
      </c>
      <c r="F15" s="32">
        <v>-16518.8608581197</v>
      </c>
      <c r="G15" s="32">
        <v>397332.27862564102</v>
      </c>
      <c r="H15" s="32">
        <v>-4.3377833047374602E-2</v>
      </c>
    </row>
    <row r="16" spans="1:8" ht="14.25" x14ac:dyDescent="0.2">
      <c r="A16" s="32">
        <v>15</v>
      </c>
      <c r="B16" s="33">
        <v>27</v>
      </c>
      <c r="C16" s="32">
        <v>131887.90900000001</v>
      </c>
      <c r="D16" s="32">
        <v>936925.85809999995</v>
      </c>
      <c r="E16" s="32">
        <v>849249.99179999996</v>
      </c>
      <c r="F16" s="32">
        <v>87675.866299999994</v>
      </c>
      <c r="G16" s="32">
        <v>849249.99179999996</v>
      </c>
      <c r="H16" s="32">
        <v>9.3578233050156903E-2</v>
      </c>
    </row>
    <row r="17" spans="1:8" ht="14.25" x14ac:dyDescent="0.2">
      <c r="A17" s="32">
        <v>16</v>
      </c>
      <c r="B17" s="33">
        <v>29</v>
      </c>
      <c r="C17" s="32">
        <v>211264</v>
      </c>
      <c r="D17" s="32">
        <v>2734481.4003905999</v>
      </c>
      <c r="E17" s="32">
        <v>2580563.65578462</v>
      </c>
      <c r="F17" s="32">
        <v>153917.744605983</v>
      </c>
      <c r="G17" s="32">
        <v>2580563.65578462</v>
      </c>
      <c r="H17" s="32">
        <v>5.6287727751228103E-2</v>
      </c>
    </row>
    <row r="18" spans="1:8" ht="14.25" x14ac:dyDescent="0.2">
      <c r="A18" s="32">
        <v>17</v>
      </c>
      <c r="B18" s="33">
        <v>31</v>
      </c>
      <c r="C18" s="32">
        <v>26227.754000000001</v>
      </c>
      <c r="D18" s="32">
        <v>203349.908854081</v>
      </c>
      <c r="E18" s="32">
        <v>164210.83871064501</v>
      </c>
      <c r="F18" s="32">
        <v>39139.0701434359</v>
      </c>
      <c r="G18" s="32">
        <v>164210.83871064501</v>
      </c>
      <c r="H18" s="32">
        <v>0.19247154013489701</v>
      </c>
    </row>
    <row r="19" spans="1:8" ht="14.25" x14ac:dyDescent="0.2">
      <c r="A19" s="32">
        <v>18</v>
      </c>
      <c r="B19" s="33">
        <v>32</v>
      </c>
      <c r="C19" s="32">
        <v>14482.953</v>
      </c>
      <c r="D19" s="32">
        <v>234582.306380728</v>
      </c>
      <c r="E19" s="32">
        <v>218350.70668648201</v>
      </c>
      <c r="F19" s="32">
        <v>16231.5996942458</v>
      </c>
      <c r="G19" s="32">
        <v>218350.70668648201</v>
      </c>
      <c r="H19" s="32">
        <v>6.9193623102596094E-2</v>
      </c>
    </row>
    <row r="20" spans="1:8" ht="14.25" x14ac:dyDescent="0.2">
      <c r="A20" s="32">
        <v>19</v>
      </c>
      <c r="B20" s="33">
        <v>33</v>
      </c>
      <c r="C20" s="32">
        <v>29344.338</v>
      </c>
      <c r="D20" s="32">
        <v>430888.223706891</v>
      </c>
      <c r="E20" s="32">
        <v>328575.30239676801</v>
      </c>
      <c r="F20" s="32">
        <v>102312.921310123</v>
      </c>
      <c r="G20" s="32">
        <v>328575.30239676801</v>
      </c>
      <c r="H20" s="32">
        <v>0.23744654803961501</v>
      </c>
    </row>
    <row r="21" spans="1:8" ht="14.25" x14ac:dyDescent="0.2">
      <c r="A21" s="32">
        <v>20</v>
      </c>
      <c r="B21" s="33">
        <v>34</v>
      </c>
      <c r="C21" s="32">
        <v>35839.190999999999</v>
      </c>
      <c r="D21" s="32">
        <v>190001.978165434</v>
      </c>
      <c r="E21" s="32">
        <v>130076.026250119</v>
      </c>
      <c r="F21" s="32">
        <v>59925.951915314501</v>
      </c>
      <c r="G21" s="32">
        <v>130076.026250119</v>
      </c>
      <c r="H21" s="32">
        <v>0.31539646320491099</v>
      </c>
    </row>
    <row r="22" spans="1:8" ht="14.25" x14ac:dyDescent="0.2">
      <c r="A22" s="32">
        <v>21</v>
      </c>
      <c r="B22" s="33">
        <v>35</v>
      </c>
      <c r="C22" s="32">
        <v>36427.815999999999</v>
      </c>
      <c r="D22" s="32">
        <v>862988.34211946896</v>
      </c>
      <c r="E22" s="32">
        <v>839691.59945840703</v>
      </c>
      <c r="F22" s="32">
        <v>23296.7426610619</v>
      </c>
      <c r="G22" s="32">
        <v>839691.59945840703</v>
      </c>
      <c r="H22" s="32">
        <v>2.6995431483866801E-2</v>
      </c>
    </row>
    <row r="23" spans="1:8" ht="14.25" x14ac:dyDescent="0.2">
      <c r="A23" s="32">
        <v>22</v>
      </c>
      <c r="B23" s="33">
        <v>36</v>
      </c>
      <c r="C23" s="32">
        <v>182011.92600000001</v>
      </c>
      <c r="D23" s="32">
        <v>678037.84011504403</v>
      </c>
      <c r="E23" s="32">
        <v>592818.54651550797</v>
      </c>
      <c r="F23" s="32">
        <v>85219.2935995359</v>
      </c>
      <c r="G23" s="32">
        <v>592818.54651550797</v>
      </c>
      <c r="H23" s="32">
        <v>0.12568515878859601</v>
      </c>
    </row>
    <row r="24" spans="1:8" ht="14.25" x14ac:dyDescent="0.2">
      <c r="A24" s="32">
        <v>23</v>
      </c>
      <c r="B24" s="33">
        <v>37</v>
      </c>
      <c r="C24" s="32">
        <v>119806.162</v>
      </c>
      <c r="D24" s="32">
        <v>927026.11531769903</v>
      </c>
      <c r="E24" s="32">
        <v>830606.09874241799</v>
      </c>
      <c r="F24" s="32">
        <v>96420.016575281406</v>
      </c>
      <c r="G24" s="32">
        <v>830606.09874241799</v>
      </c>
      <c r="H24" s="32">
        <v>0.104010032707911</v>
      </c>
    </row>
    <row r="25" spans="1:8" ht="14.25" x14ac:dyDescent="0.2">
      <c r="A25" s="32">
        <v>24</v>
      </c>
      <c r="B25" s="33">
        <v>38</v>
      </c>
      <c r="C25" s="32">
        <v>113704.946</v>
      </c>
      <c r="D25" s="32">
        <v>598090.37690000003</v>
      </c>
      <c r="E25" s="32">
        <v>565425.98699999996</v>
      </c>
      <c r="F25" s="32">
        <v>32664.389899999998</v>
      </c>
      <c r="G25" s="32">
        <v>565425.98699999996</v>
      </c>
      <c r="H25" s="32">
        <v>5.4614471594251097E-2</v>
      </c>
    </row>
    <row r="26" spans="1:8" ht="14.25" x14ac:dyDescent="0.2">
      <c r="A26" s="32">
        <v>25</v>
      </c>
      <c r="B26" s="33">
        <v>39</v>
      </c>
      <c r="C26" s="32">
        <v>93413.165999999997</v>
      </c>
      <c r="D26" s="32">
        <v>101502.291882566</v>
      </c>
      <c r="E26" s="32">
        <v>75284.039742441397</v>
      </c>
      <c r="F26" s="32">
        <v>26218.252140124299</v>
      </c>
      <c r="G26" s="32">
        <v>75284.039742441397</v>
      </c>
      <c r="H26" s="32">
        <v>0.25830207036564101</v>
      </c>
    </row>
    <row r="27" spans="1:8" ht="14.25" x14ac:dyDescent="0.2">
      <c r="A27" s="32">
        <v>26</v>
      </c>
      <c r="B27" s="33">
        <v>42</v>
      </c>
      <c r="C27" s="32">
        <v>7555.7730000000001</v>
      </c>
      <c r="D27" s="32">
        <v>124190.44899999999</v>
      </c>
      <c r="E27" s="32">
        <v>109682.034</v>
      </c>
      <c r="F27" s="32">
        <v>14508.415000000001</v>
      </c>
      <c r="G27" s="32">
        <v>109682.034</v>
      </c>
      <c r="H27" s="32">
        <v>0.116823919365973</v>
      </c>
    </row>
    <row r="28" spans="1:8" ht="14.25" x14ac:dyDescent="0.2">
      <c r="A28" s="32">
        <v>27</v>
      </c>
      <c r="B28" s="33">
        <v>75</v>
      </c>
      <c r="C28" s="32">
        <v>316</v>
      </c>
      <c r="D28" s="32">
        <v>178435.897461538</v>
      </c>
      <c r="E28" s="32">
        <v>169721.66669914499</v>
      </c>
      <c r="F28" s="32">
        <v>8714.2307623931592</v>
      </c>
      <c r="G28" s="32">
        <v>169721.66669914499</v>
      </c>
      <c r="H28" s="32">
        <v>4.8836758109569799E-2</v>
      </c>
    </row>
    <row r="29" spans="1:8" ht="14.25" x14ac:dyDescent="0.2">
      <c r="A29" s="32">
        <v>28</v>
      </c>
      <c r="B29" s="33">
        <v>76</v>
      </c>
      <c r="C29" s="32">
        <v>1997</v>
      </c>
      <c r="D29" s="32">
        <v>345588.22014273499</v>
      </c>
      <c r="E29" s="32">
        <v>322581.40924444399</v>
      </c>
      <c r="F29" s="32">
        <v>23006.810898290601</v>
      </c>
      <c r="G29" s="32">
        <v>322581.40924444399</v>
      </c>
      <c r="H29" s="32">
        <v>6.6572902539294598E-2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8893.4451251796399</v>
      </c>
      <c r="E30" s="32">
        <v>7831.1265411088398</v>
      </c>
      <c r="F30" s="32">
        <v>1062.3185840707999</v>
      </c>
      <c r="G30" s="32">
        <v>7831.1265411088398</v>
      </c>
      <c r="H30" s="32">
        <v>0.119449613633203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2014-10-10T00:40:36Z</dcterms:modified>
</cp:coreProperties>
</file>