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<sst xmlns="http://schemas.openxmlformats.org/spreadsheetml/2006/main" count="116" uniqueCount="73">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</sst>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13890389.3813</v>
      </c>
      <c r="F3" s="25">
        <f>RA!I7</f>
        <v>1429780.0574</v>
      </c>
      <c r="G3" s="16">
        <f>E3-F3</f>
        <v>12460609.323900001</v>
      </c>
      <c r="H3" s="27">
        <f>RA!J7</f>
        <v>10.2933043714732</v>
      </c>
      <c r="I3" s="20">
        <f>SUM(I4:I40)</f>
        <v>13890393.933338536</v>
      </c>
      <c r="J3" s="21">
        <f>SUM(J4:J40)</f>
        <v>12460609.375029929</v>
      </c>
      <c r="K3" s="22">
        <f>E3-I3</f>
        <v>-4.5520385354757309</v>
      </c>
      <c r="L3" s="22">
        <f>G3-J3</f>
        <v>-5.1129927858710289E-2</v>
      </c>
    </row>
    <row r="4" spans="1:13" x14ac:dyDescent="0.15">
      <c r="A4" s="41">
        <f>RA!A8</f>
        <v>41922</v>
      </c>
      <c r="B4" s="12">
        <v>12</v>
      </c>
      <c r="C4" s="38" t="s">
        <v>6</v>
      </c>
      <c r="D4" s="38"/>
      <c r="E4" s="15">
        <f>VLOOKUP(C4,RA!B8:D39,3,0)</f>
        <v>596255.19790000003</v>
      </c>
      <c r="F4" s="25">
        <f>VLOOKUP(C4,RA!B8:I43,8,0)</f>
        <v>132213.28270000001</v>
      </c>
      <c r="G4" s="16">
        <f t="shared" ref="G4:G40" si="0">E4-F4</f>
        <v>464041.91520000005</v>
      </c>
      <c r="H4" s="27">
        <f>RA!J8</f>
        <v>22.173942158601399</v>
      </c>
      <c r="I4" s="20">
        <f>VLOOKUP(B4,RMS!B:D,3,FALSE)</f>
        <v>596255.89661367505</v>
      </c>
      <c r="J4" s="21">
        <f>VLOOKUP(B4,RMS!B:E,4,FALSE)</f>
        <v>464041.91966752103</v>
      </c>
      <c r="K4" s="22">
        <f t="shared" ref="K4:K40" si="1">E4-I4</f>
        <v>-0.69871367502491921</v>
      </c>
      <c r="L4" s="22">
        <f t="shared" ref="L4:L40" si="2">G4-J4</f>
        <v>-4.4675209792330861E-3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72073.863100000002</v>
      </c>
      <c r="F5" s="25">
        <f>VLOOKUP(C5,RA!B9:I44,8,0)</f>
        <v>15604.900799999999</v>
      </c>
      <c r="G5" s="16">
        <f t="shared" si="0"/>
        <v>56468.962299999999</v>
      </c>
      <c r="H5" s="27">
        <f>RA!J9</f>
        <v>21.651261815047601</v>
      </c>
      <c r="I5" s="20">
        <f>VLOOKUP(B5,RMS!B:D,3,FALSE)</f>
        <v>72073.895724551796</v>
      </c>
      <c r="J5" s="21">
        <f>VLOOKUP(B5,RMS!B:E,4,FALSE)</f>
        <v>56468.965208668</v>
      </c>
      <c r="K5" s="22">
        <f t="shared" si="1"/>
        <v>-3.2624551793560386E-2</v>
      </c>
      <c r="L5" s="22">
        <f t="shared" si="2"/>
        <v>-2.9086680006003007E-3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94049.357099999994</v>
      </c>
      <c r="F6" s="25">
        <f>VLOOKUP(C6,RA!B10:I45,8,0)</f>
        <v>25831.626199999999</v>
      </c>
      <c r="G6" s="16">
        <f t="shared" si="0"/>
        <v>68217.730899999995</v>
      </c>
      <c r="H6" s="27">
        <f>RA!J10</f>
        <v>27.466031663070201</v>
      </c>
      <c r="I6" s="20">
        <f>VLOOKUP(B6,RMS!B:D,3,FALSE)</f>
        <v>94051.288422222206</v>
      </c>
      <c r="J6" s="21">
        <f>VLOOKUP(B6,RMS!B:E,4,FALSE)</f>
        <v>68217.730608547005</v>
      </c>
      <c r="K6" s="22">
        <f t="shared" si="1"/>
        <v>-1.9313222222117474</v>
      </c>
      <c r="L6" s="22">
        <f t="shared" si="2"/>
        <v>2.9145299049559981E-4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47869.709499999997</v>
      </c>
      <c r="F7" s="25">
        <f>VLOOKUP(C7,RA!B11:I46,8,0)</f>
        <v>9490.8343999999997</v>
      </c>
      <c r="G7" s="16">
        <f t="shared" si="0"/>
        <v>38378.875099999997</v>
      </c>
      <c r="H7" s="27">
        <f>RA!J11</f>
        <v>19.826388125459601</v>
      </c>
      <c r="I7" s="20">
        <f>VLOOKUP(B7,RMS!B:D,3,FALSE)</f>
        <v>47869.747883760698</v>
      </c>
      <c r="J7" s="21">
        <f>VLOOKUP(B7,RMS!B:E,4,FALSE)</f>
        <v>38378.875148717903</v>
      </c>
      <c r="K7" s="22">
        <f t="shared" si="1"/>
        <v>-3.8383760700526182E-2</v>
      </c>
      <c r="L7" s="22">
        <f t="shared" si="2"/>
        <v>-4.8717905883677304E-5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159167.59770000001</v>
      </c>
      <c r="F8" s="25">
        <f>VLOOKUP(C8,RA!B12:I47,8,0)</f>
        <v>28724.041399999998</v>
      </c>
      <c r="G8" s="16">
        <f t="shared" si="0"/>
        <v>130443.55630000001</v>
      </c>
      <c r="H8" s="27">
        <f>RA!J12</f>
        <v>18.046412595947601</v>
      </c>
      <c r="I8" s="20">
        <f>VLOOKUP(B8,RMS!B:D,3,FALSE)</f>
        <v>159167.65714187999</v>
      </c>
      <c r="J8" s="21">
        <f>VLOOKUP(B8,RMS!B:E,4,FALSE)</f>
        <v>130443.534763248</v>
      </c>
      <c r="K8" s="22">
        <f t="shared" si="1"/>
        <v>-5.9441879973746836E-2</v>
      </c>
      <c r="L8" s="22">
        <f t="shared" si="2"/>
        <v>2.1536752014071681E-2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223624.40119999999</v>
      </c>
      <c r="F9" s="25">
        <f>VLOOKUP(C9,RA!B13:I48,8,0)</f>
        <v>61385.303800000002</v>
      </c>
      <c r="G9" s="16">
        <f t="shared" si="0"/>
        <v>162239.0974</v>
      </c>
      <c r="H9" s="27">
        <f>RA!J13</f>
        <v>27.450181407126301</v>
      </c>
      <c r="I9" s="20">
        <f>VLOOKUP(B9,RMS!B:D,3,FALSE)</f>
        <v>223624.599679487</v>
      </c>
      <c r="J9" s="21">
        <f>VLOOKUP(B9,RMS!B:E,4,FALSE)</f>
        <v>162239.09738461499</v>
      </c>
      <c r="K9" s="22">
        <f t="shared" si="1"/>
        <v>-0.19847948700771667</v>
      </c>
      <c r="L9" s="22">
        <f t="shared" si="2"/>
        <v>1.5385012375190854E-5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111218.9071</v>
      </c>
      <c r="F10" s="25">
        <f>VLOOKUP(C10,RA!B14:I49,8,0)</f>
        <v>21745.3197</v>
      </c>
      <c r="G10" s="16">
        <f t="shared" si="0"/>
        <v>89473.587399999989</v>
      </c>
      <c r="H10" s="27">
        <f>RA!J14</f>
        <v>19.5518192607739</v>
      </c>
      <c r="I10" s="20">
        <f>VLOOKUP(B10,RMS!B:D,3,FALSE)</f>
        <v>111218.917435043</v>
      </c>
      <c r="J10" s="21">
        <f>VLOOKUP(B10,RMS!B:E,4,FALSE)</f>
        <v>89473.585691453001</v>
      </c>
      <c r="K10" s="22">
        <f t="shared" si="1"/>
        <v>-1.0335042999940924E-2</v>
      </c>
      <c r="L10" s="22">
        <f t="shared" si="2"/>
        <v>1.708546988083981E-3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65652.735000000001</v>
      </c>
      <c r="F11" s="25">
        <f>VLOOKUP(C11,RA!B15:I50,8,0)</f>
        <v>12385.674800000001</v>
      </c>
      <c r="G11" s="16">
        <f t="shared" si="0"/>
        <v>53267.0602</v>
      </c>
      <c r="H11" s="27">
        <f>RA!J15</f>
        <v>18.865436146719599</v>
      </c>
      <c r="I11" s="20">
        <f>VLOOKUP(B11,RMS!B:D,3,FALSE)</f>
        <v>65652.801393162401</v>
      </c>
      <c r="J11" s="21">
        <f>VLOOKUP(B11,RMS!B:E,4,FALSE)</f>
        <v>53267.061055555598</v>
      </c>
      <c r="K11" s="22">
        <f t="shared" si="1"/>
        <v>-6.6393162400345318E-2</v>
      </c>
      <c r="L11" s="22">
        <f t="shared" si="2"/>
        <v>-8.5555559780914336E-4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711499.04960000003</v>
      </c>
      <c r="F12" s="25">
        <f>VLOOKUP(C12,RA!B16:I51,8,0)</f>
        <v>55907.769</v>
      </c>
      <c r="G12" s="16">
        <f t="shared" si="0"/>
        <v>655591.28060000006</v>
      </c>
      <c r="H12" s="27">
        <f>RA!J16</f>
        <v>7.85774331412403</v>
      </c>
      <c r="I12" s="20">
        <f>VLOOKUP(B12,RMS!B:D,3,FALSE)</f>
        <v>711498.704683761</v>
      </c>
      <c r="J12" s="21">
        <f>VLOOKUP(B12,RMS!B:E,4,FALSE)</f>
        <v>655591.28032649599</v>
      </c>
      <c r="K12" s="22">
        <f t="shared" si="1"/>
        <v>0.34491623903159052</v>
      </c>
      <c r="L12" s="22">
        <f t="shared" si="2"/>
        <v>2.7350406162440777E-4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374341.54719999997</v>
      </c>
      <c r="F13" s="25">
        <f>VLOOKUP(C13,RA!B17:I52,8,0)</f>
        <v>16884.967100000002</v>
      </c>
      <c r="G13" s="16">
        <f t="shared" si="0"/>
        <v>357456.58009999996</v>
      </c>
      <c r="H13" s="27">
        <f>RA!J17</f>
        <v>4.5105779003950204</v>
      </c>
      <c r="I13" s="20">
        <f>VLOOKUP(B13,RMS!B:D,3,FALSE)</f>
        <v>374341.63156239298</v>
      </c>
      <c r="J13" s="21">
        <f>VLOOKUP(B13,RMS!B:E,4,FALSE)</f>
        <v>357456.58030085498</v>
      </c>
      <c r="K13" s="22">
        <f t="shared" si="1"/>
        <v>-8.4362393012270331E-2</v>
      </c>
      <c r="L13" s="22">
        <f t="shared" si="2"/>
        <v>-2.0085502183064818E-4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1223987.4061</v>
      </c>
      <c r="F14" s="25">
        <f>VLOOKUP(C14,RA!B18:I53,8,0)</f>
        <v>175744.49119999999</v>
      </c>
      <c r="G14" s="16">
        <f t="shared" si="0"/>
        <v>1048242.9149</v>
      </c>
      <c r="H14" s="27">
        <f>RA!J18</f>
        <v>14.358357800426701</v>
      </c>
      <c r="I14" s="20">
        <f>VLOOKUP(B14,RMS!B:D,3,FALSE)</f>
        <v>1223987.54115128</v>
      </c>
      <c r="J14" s="21">
        <f>VLOOKUP(B14,RMS!B:E,4,FALSE)</f>
        <v>1048242.9139812</v>
      </c>
      <c r="K14" s="22">
        <f t="shared" si="1"/>
        <v>-0.13505128002725542</v>
      </c>
      <c r="L14" s="22">
        <f t="shared" si="2"/>
        <v>9.1880001127719879E-4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501173.36200000002</v>
      </c>
      <c r="F15" s="25">
        <f>VLOOKUP(C15,RA!B19:I54,8,0)</f>
        <v>43379.4715</v>
      </c>
      <c r="G15" s="16">
        <f t="shared" si="0"/>
        <v>457793.89050000004</v>
      </c>
      <c r="H15" s="27">
        <f>RA!J19</f>
        <v>8.6555820378977</v>
      </c>
      <c r="I15" s="20">
        <f>VLOOKUP(B15,RMS!B:D,3,FALSE)</f>
        <v>501173.22566153802</v>
      </c>
      <c r="J15" s="21">
        <f>VLOOKUP(B15,RMS!B:E,4,FALSE)</f>
        <v>457793.89170683798</v>
      </c>
      <c r="K15" s="22">
        <f t="shared" si="1"/>
        <v>0.13633846200536937</v>
      </c>
      <c r="L15" s="22">
        <f t="shared" si="2"/>
        <v>-1.2068379437550902E-3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834245.29339999997</v>
      </c>
      <c r="F16" s="25">
        <f>VLOOKUP(C16,RA!B20:I55,8,0)</f>
        <v>59027.523099999999</v>
      </c>
      <c r="G16" s="16">
        <f t="shared" si="0"/>
        <v>775217.77029999997</v>
      </c>
      <c r="H16" s="27">
        <f>RA!J20</f>
        <v>7.0755596186142</v>
      </c>
      <c r="I16" s="20">
        <f>VLOOKUP(B16,RMS!B:D,3,FALSE)</f>
        <v>834245.25769999996</v>
      </c>
      <c r="J16" s="21">
        <f>VLOOKUP(B16,RMS!B:E,4,FALSE)</f>
        <v>775217.77029999997</v>
      </c>
      <c r="K16" s="22">
        <f t="shared" si="1"/>
        <v>3.5700000007636845E-2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378221.09340000001</v>
      </c>
      <c r="F17" s="25">
        <f>VLOOKUP(C17,RA!B21:I56,8,0)</f>
        <v>-15580.8483</v>
      </c>
      <c r="G17" s="16">
        <f t="shared" si="0"/>
        <v>393801.94170000002</v>
      </c>
      <c r="H17" s="27">
        <f>RA!J21</f>
        <v>-4.11950802636012</v>
      </c>
      <c r="I17" s="20">
        <f>VLOOKUP(B17,RMS!B:D,3,FALSE)</f>
        <v>378220.39097885898</v>
      </c>
      <c r="J17" s="21">
        <f>VLOOKUP(B17,RMS!B:E,4,FALSE)</f>
        <v>393801.94170914497</v>
      </c>
      <c r="K17" s="22">
        <f t="shared" si="1"/>
        <v>0.70242114103166386</v>
      </c>
      <c r="L17" s="22">
        <f t="shared" si="2"/>
        <v>-9.1449473984539509E-6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952410.56669999997</v>
      </c>
      <c r="F18" s="25">
        <f>VLOOKUP(C18,RA!B22:I57,8,0)</f>
        <v>88276.720799999996</v>
      </c>
      <c r="G18" s="16">
        <f t="shared" si="0"/>
        <v>864133.84589999996</v>
      </c>
      <c r="H18" s="27">
        <f>RA!J22</f>
        <v>9.2687674713510706</v>
      </c>
      <c r="I18" s="20">
        <f>VLOOKUP(B18,RMS!B:D,3,FALSE)</f>
        <v>952411.36523333297</v>
      </c>
      <c r="J18" s="21">
        <f>VLOOKUP(B18,RMS!B:E,4,FALSE)</f>
        <v>864133.84699999995</v>
      </c>
      <c r="K18" s="22">
        <f t="shared" si="1"/>
        <v>-0.79853333299979568</v>
      </c>
      <c r="L18" s="22">
        <f t="shared" si="2"/>
        <v>-1.0999999940395355E-3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2584233.1557999998</v>
      </c>
      <c r="F19" s="25">
        <f>VLOOKUP(C19,RA!B23:I58,8,0)</f>
        <v>185917.11670000001</v>
      </c>
      <c r="G19" s="16">
        <f t="shared" si="0"/>
        <v>2398316.0390999997</v>
      </c>
      <c r="H19" s="27">
        <f>RA!J23</f>
        <v>7.1942857122907604</v>
      </c>
      <c r="I19" s="20">
        <f>VLOOKUP(B19,RMS!B:D,3,FALSE)</f>
        <v>2584235.2300453</v>
      </c>
      <c r="J19" s="21">
        <f>VLOOKUP(B19,RMS!B:E,4,FALSE)</f>
        <v>2398316.0706128199</v>
      </c>
      <c r="K19" s="22">
        <f t="shared" si="1"/>
        <v>-2.0742453001439571</v>
      </c>
      <c r="L19" s="22">
        <f t="shared" si="2"/>
        <v>-3.1512820161879063E-2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210243.02799999999</v>
      </c>
      <c r="F20" s="25">
        <f>VLOOKUP(C20,RA!B24:I59,8,0)</f>
        <v>40090.050199999998</v>
      </c>
      <c r="G20" s="16">
        <f t="shared" si="0"/>
        <v>170152.97779999999</v>
      </c>
      <c r="H20" s="27">
        <f>RA!J24</f>
        <v>19.0684326521401</v>
      </c>
      <c r="I20" s="20">
        <f>VLOOKUP(B20,RMS!B:D,3,FALSE)</f>
        <v>210242.99381645099</v>
      </c>
      <c r="J20" s="21">
        <f>VLOOKUP(B20,RMS!B:E,4,FALSE)</f>
        <v>170152.967341121</v>
      </c>
      <c r="K20" s="22">
        <f t="shared" si="1"/>
        <v>3.4183548996224999E-2</v>
      </c>
      <c r="L20" s="22">
        <f t="shared" si="2"/>
        <v>1.0458878998178989E-2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244838.67670000001</v>
      </c>
      <c r="F21" s="25">
        <f>VLOOKUP(C21,RA!B25:I60,8,0)</f>
        <v>17839.809499999999</v>
      </c>
      <c r="G21" s="16">
        <f t="shared" si="0"/>
        <v>226998.86720000001</v>
      </c>
      <c r="H21" s="27">
        <f>RA!J25</f>
        <v>7.2863526875939897</v>
      </c>
      <c r="I21" s="20">
        <f>VLOOKUP(B21,RMS!B:D,3,FALSE)</f>
        <v>244838.67504719799</v>
      </c>
      <c r="J21" s="21">
        <f>VLOOKUP(B21,RMS!B:E,4,FALSE)</f>
        <v>226998.868146844</v>
      </c>
      <c r="K21" s="22">
        <f t="shared" si="1"/>
        <v>1.6528020205441862E-3</v>
      </c>
      <c r="L21" s="22">
        <f t="shared" si="2"/>
        <v>-9.4684399664402008E-4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433046.32520000002</v>
      </c>
      <c r="F22" s="25">
        <f>VLOOKUP(C22,RA!B26:I61,8,0)</f>
        <v>104170.3306</v>
      </c>
      <c r="G22" s="16">
        <f t="shared" si="0"/>
        <v>328875.99460000003</v>
      </c>
      <c r="H22" s="27">
        <f>RA!J26</f>
        <v>24.055239483186799</v>
      </c>
      <c r="I22" s="20">
        <f>VLOOKUP(B22,RMS!B:D,3,FALSE)</f>
        <v>433046.31370655802</v>
      </c>
      <c r="J22" s="21">
        <f>VLOOKUP(B22,RMS!B:E,4,FALSE)</f>
        <v>328875.98348805599</v>
      </c>
      <c r="K22" s="22">
        <f t="shared" si="1"/>
        <v>1.1493441998027265E-2</v>
      </c>
      <c r="L22" s="22">
        <f t="shared" si="2"/>
        <v>1.1111944040749222E-2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194446.25659999999</v>
      </c>
      <c r="F23" s="25">
        <f>VLOOKUP(C23,RA!B27:I62,8,0)</f>
        <v>61611.875899999999</v>
      </c>
      <c r="G23" s="16">
        <f t="shared" si="0"/>
        <v>132834.38069999998</v>
      </c>
      <c r="H23" s="27">
        <f>RA!J27</f>
        <v>31.6858123048073</v>
      </c>
      <c r="I23" s="20">
        <f>VLOOKUP(B23,RMS!B:D,3,FALSE)</f>
        <v>194446.171314212</v>
      </c>
      <c r="J23" s="21">
        <f>VLOOKUP(B23,RMS!B:E,4,FALSE)</f>
        <v>132834.38208091201</v>
      </c>
      <c r="K23" s="22">
        <f t="shared" si="1"/>
        <v>8.52857879945077E-2</v>
      </c>
      <c r="L23" s="22">
        <f t="shared" si="2"/>
        <v>-1.3809120282530785E-3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879194.20819999999</v>
      </c>
      <c r="F24" s="25">
        <f>VLOOKUP(C24,RA!B28:I63,8,0)</f>
        <v>30253.593700000001</v>
      </c>
      <c r="G24" s="16">
        <f t="shared" si="0"/>
        <v>848940.61450000003</v>
      </c>
      <c r="H24" s="27">
        <f>RA!J28</f>
        <v>3.4410592583337301</v>
      </c>
      <c r="I24" s="20">
        <f>VLOOKUP(B24,RMS!B:D,3,FALSE)</f>
        <v>879194.20301238901</v>
      </c>
      <c r="J24" s="21">
        <f>VLOOKUP(B24,RMS!B:E,4,FALSE)</f>
        <v>848940.59301769896</v>
      </c>
      <c r="K24" s="22">
        <f t="shared" si="1"/>
        <v>5.1876109791919589E-3</v>
      </c>
      <c r="L24" s="22">
        <f t="shared" si="2"/>
        <v>2.1482301061041653E-2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669888.44790000003</v>
      </c>
      <c r="F25" s="25">
        <f>VLOOKUP(C25,RA!B29:I64,8,0)</f>
        <v>82992.917199999996</v>
      </c>
      <c r="G25" s="16">
        <f t="shared" si="0"/>
        <v>586895.5307</v>
      </c>
      <c r="H25" s="27">
        <f>RA!J29</f>
        <v>12.3890652929111</v>
      </c>
      <c r="I25" s="20">
        <f>VLOOKUP(B25,RMS!B:D,3,FALSE)</f>
        <v>669888.44648672605</v>
      </c>
      <c r="J25" s="21">
        <f>VLOOKUP(B25,RMS!B:E,4,FALSE)</f>
        <v>586895.52959141904</v>
      </c>
      <c r="K25" s="22">
        <f t="shared" si="1"/>
        <v>1.4132739743217826E-3</v>
      </c>
      <c r="L25" s="22">
        <f t="shared" si="2"/>
        <v>1.1085809674113989E-3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909157.88230000006</v>
      </c>
      <c r="F26" s="25">
        <f>VLOOKUP(C26,RA!B30:I65,8,0)</f>
        <v>77792.867599999998</v>
      </c>
      <c r="G26" s="16">
        <f t="shared" si="0"/>
        <v>831365.01470000006</v>
      </c>
      <c r="H26" s="27">
        <f>RA!J30</f>
        <v>8.5565850678430593</v>
      </c>
      <c r="I26" s="20">
        <f>VLOOKUP(B26,RMS!B:D,3,FALSE)</f>
        <v>909157.89236460195</v>
      </c>
      <c r="J26" s="21">
        <f>VLOOKUP(B26,RMS!B:E,4,FALSE)</f>
        <v>831365.071009201</v>
      </c>
      <c r="K26" s="22">
        <f t="shared" si="1"/>
        <v>-1.0064601898193359E-2</v>
      </c>
      <c r="L26" s="22">
        <f t="shared" si="2"/>
        <v>-5.6309200939722359E-2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645809.00430000003</v>
      </c>
      <c r="F27" s="25">
        <f>VLOOKUP(C27,RA!B31:I66,8,0)</f>
        <v>24194.486400000002</v>
      </c>
      <c r="G27" s="16">
        <f t="shared" si="0"/>
        <v>621614.51789999998</v>
      </c>
      <c r="H27" s="27">
        <f>RA!J31</f>
        <v>3.74638418462819</v>
      </c>
      <c r="I27" s="20">
        <f>VLOOKUP(B27,RMS!B:D,3,FALSE)</f>
        <v>645808.93500000006</v>
      </c>
      <c r="J27" s="21">
        <f>VLOOKUP(B27,RMS!B:E,4,FALSE)</f>
        <v>621614.54370000004</v>
      </c>
      <c r="K27" s="22">
        <f t="shared" si="1"/>
        <v>6.9299999973736703E-2</v>
      </c>
      <c r="L27" s="22">
        <f t="shared" si="2"/>
        <v>-2.5800000061281025E-2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101247.72440000001</v>
      </c>
      <c r="F28" s="25">
        <f>VLOOKUP(C28,RA!B32:I67,8,0)</f>
        <v>26108.627700000001</v>
      </c>
      <c r="G28" s="16">
        <f t="shared" si="0"/>
        <v>75139.096700000009</v>
      </c>
      <c r="H28" s="27">
        <f>RA!J32</f>
        <v>25.786878524649602</v>
      </c>
      <c r="I28" s="20">
        <f>VLOOKUP(B28,RMS!B:D,3,FALSE)</f>
        <v>101247.5735113</v>
      </c>
      <c r="J28" s="21">
        <f>VLOOKUP(B28,RMS!B:E,4,FALSE)</f>
        <v>75139.090934603897</v>
      </c>
      <c r="K28" s="22">
        <f t="shared" si="1"/>
        <v>0.15088870000909083</v>
      </c>
      <c r="L28" s="22">
        <f t="shared" si="2"/>
        <v>5.7653961121104658E-3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130065.92359999999</v>
      </c>
      <c r="F31" s="25">
        <f>VLOOKUP(C31,RA!B35:I70,8,0)</f>
        <v>14840.813599999999</v>
      </c>
      <c r="G31" s="16">
        <f t="shared" si="0"/>
        <v>115225.11</v>
      </c>
      <c r="H31" s="27">
        <f>RA!J35</f>
        <v>11.4102242841414</v>
      </c>
      <c r="I31" s="20">
        <f>VLOOKUP(B31,RMS!B:D,3,FALSE)</f>
        <v>130065.9232</v>
      </c>
      <c r="J31" s="21">
        <f>VLOOKUP(B31,RMS!B:E,4,FALSE)</f>
        <v>115225.1051</v>
      </c>
      <c r="K31" s="22">
        <f t="shared" si="1"/>
        <v>3.9999998989515007E-4</v>
      </c>
      <c r="L31" s="22">
        <f t="shared" si="2"/>
        <v>4.8999999999068677E-3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210076.06760000001</v>
      </c>
      <c r="F35" s="25">
        <f>VLOOKUP(C35,RA!B8:I74,8,0)</f>
        <v>12453.0916</v>
      </c>
      <c r="G35" s="16">
        <f t="shared" si="0"/>
        <v>197622.97600000002</v>
      </c>
      <c r="H35" s="27">
        <f>RA!J39</f>
        <v>5.9278963769026696</v>
      </c>
      <c r="I35" s="20">
        <f>VLOOKUP(B35,RMS!B:D,3,FALSE)</f>
        <v>210076.068577778</v>
      </c>
      <c r="J35" s="21">
        <f>VLOOKUP(B35,RMS!B:E,4,FALSE)</f>
        <v>197622.97683076901</v>
      </c>
      <c r="K35" s="22">
        <f t="shared" si="1"/>
        <v>-9.7777799237519503E-4</v>
      </c>
      <c r="L35" s="22">
        <f t="shared" si="2"/>
        <v>-8.3076898590661585E-4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317765.3983</v>
      </c>
      <c r="F36" s="25">
        <f>VLOOKUP(C36,RA!B8:I75,8,0)</f>
        <v>19241.6453</v>
      </c>
      <c r="G36" s="16">
        <f t="shared" si="0"/>
        <v>298523.75300000003</v>
      </c>
      <c r="H36" s="27">
        <f>RA!J40</f>
        <v>6.0552990989390603</v>
      </c>
      <c r="I36" s="20">
        <f>VLOOKUP(B36,RMS!B:D,3,FALSE)</f>
        <v>317765.39039316197</v>
      </c>
      <c r="J36" s="21">
        <f>VLOOKUP(B36,RMS!B:E,4,FALSE)</f>
        <v>298523.75622393203</v>
      </c>
      <c r="K36" s="22">
        <f t="shared" si="1"/>
        <v>7.9068380291573703E-3</v>
      </c>
      <c r="L36" s="22">
        <f t="shared" si="2"/>
        <v>-3.2239319989457726E-3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14587.195400000001</v>
      </c>
      <c r="F40" s="25">
        <f>VLOOKUP(C40,RA!B8:I78,8,0)</f>
        <v>1251.7532000000001</v>
      </c>
      <c r="G40" s="16">
        <f t="shared" si="0"/>
        <v>13335.442200000001</v>
      </c>
      <c r="H40" s="27">
        <f>RA!J43</f>
        <v>0</v>
      </c>
      <c r="I40" s="20">
        <f>VLOOKUP(B40,RMS!B:D,3,FALSE)</f>
        <v>14587.1955979124</v>
      </c>
      <c r="J40" s="21">
        <f>VLOOKUP(B40,RMS!B:E,4,FALSE)</f>
        <v>13335.442099689901</v>
      </c>
      <c r="K40" s="22">
        <f t="shared" si="1"/>
        <v>-1.9791239901678637E-4</v>
      </c>
      <c r="L40" s="22">
        <f t="shared" si="2"/>
        <v>1.0031010060629342E-4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13890389.3813</v>
      </c>
      <c r="E7" s="65">
        <v>16866194.040899999</v>
      </c>
      <c r="F7" s="66">
        <v>82.356394973378301</v>
      </c>
      <c r="G7" s="65">
        <v>13350439.4034</v>
      </c>
      <c r="H7" s="66">
        <v>4.0444360038253997</v>
      </c>
      <c r="I7" s="65">
        <v>1429780.0574</v>
      </c>
      <c r="J7" s="66">
        <v>10.2933043714732</v>
      </c>
      <c r="K7" s="65">
        <v>1455395.4384999999</v>
      </c>
      <c r="L7" s="66">
        <v>10.9014796781097</v>
      </c>
      <c r="M7" s="66">
        <v>-1.7600289531207999E-2</v>
      </c>
      <c r="N7" s="65">
        <v>219562082.93189999</v>
      </c>
      <c r="O7" s="65">
        <v>5559626871.9701004</v>
      </c>
      <c r="P7" s="65">
        <v>868180</v>
      </c>
      <c r="Q7" s="65">
        <v>858263</v>
      </c>
      <c r="R7" s="66">
        <v>1.15547332228001</v>
      </c>
      <c r="S7" s="65">
        <v>15.999434888272001</v>
      </c>
      <c r="T7" s="65">
        <v>16.2340752937037</v>
      </c>
      <c r="U7" s="67">
        <v>-1.46655433188868</v>
      </c>
      <c r="V7" s="55"/>
      <c r="W7" s="55"/>
    </row>
    <row r="8" spans="1:23" ht="14.25" thickBot="1" x14ac:dyDescent="0.2">
      <c r="A8" s="52">
        <v>41922</v>
      </c>
      <c r="B8" s="42" t="s">
        <v>6</v>
      </c>
      <c r="C8" s="43"/>
      <c r="D8" s="68">
        <v>596255.19790000003</v>
      </c>
      <c r="E8" s="68">
        <v>576606.23349999997</v>
      </c>
      <c r="F8" s="69">
        <v>103.407691984308</v>
      </c>
      <c r="G8" s="68">
        <v>493203.13089999999</v>
      </c>
      <c r="H8" s="69">
        <v>20.894447042935401</v>
      </c>
      <c r="I8" s="68">
        <v>132213.28270000001</v>
      </c>
      <c r="J8" s="69">
        <v>22.173942158601399</v>
      </c>
      <c r="K8" s="68">
        <v>119090.2497</v>
      </c>
      <c r="L8" s="69">
        <v>24.146288261123502</v>
      </c>
      <c r="M8" s="69">
        <v>0.110194017000201</v>
      </c>
      <c r="N8" s="68">
        <v>7817362.3367999997</v>
      </c>
      <c r="O8" s="68">
        <v>211925517.83899999</v>
      </c>
      <c r="P8" s="68">
        <v>24894</v>
      </c>
      <c r="Q8" s="68">
        <v>26429</v>
      </c>
      <c r="R8" s="69">
        <v>-5.80801392409853</v>
      </c>
      <c r="S8" s="68">
        <v>23.951763392785399</v>
      </c>
      <c r="T8" s="68">
        <v>22.665303216164101</v>
      </c>
      <c r="U8" s="70">
        <v>5.3710457786537997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72073.863100000002</v>
      </c>
      <c r="E9" s="68">
        <v>88943.782999999996</v>
      </c>
      <c r="F9" s="69">
        <v>81.033053316385306</v>
      </c>
      <c r="G9" s="68">
        <v>63740.500999999997</v>
      </c>
      <c r="H9" s="69">
        <v>13.073888609692601</v>
      </c>
      <c r="I9" s="68">
        <v>15604.900799999999</v>
      </c>
      <c r="J9" s="69">
        <v>21.651261815047601</v>
      </c>
      <c r="K9" s="68">
        <v>14815.020500000001</v>
      </c>
      <c r="L9" s="69">
        <v>23.2427110982388</v>
      </c>
      <c r="M9" s="69">
        <v>5.3316180021485998E-2</v>
      </c>
      <c r="N9" s="68">
        <v>1415749.1745</v>
      </c>
      <c r="O9" s="68">
        <v>37068866.988799997</v>
      </c>
      <c r="P9" s="68">
        <v>4272</v>
      </c>
      <c r="Q9" s="68">
        <v>4271</v>
      </c>
      <c r="R9" s="69">
        <v>2.3413720440169001E-2</v>
      </c>
      <c r="S9" s="68">
        <v>16.871222635767801</v>
      </c>
      <c r="T9" s="68">
        <v>16.905656192929101</v>
      </c>
      <c r="U9" s="70">
        <v>-0.20409639481769001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94049.357099999994</v>
      </c>
      <c r="E10" s="68">
        <v>118078.3992</v>
      </c>
      <c r="F10" s="69">
        <v>79.649925589438396</v>
      </c>
      <c r="G10" s="68">
        <v>91816.732499999998</v>
      </c>
      <c r="H10" s="69">
        <v>2.4316097286515701</v>
      </c>
      <c r="I10" s="68">
        <v>25831.626199999999</v>
      </c>
      <c r="J10" s="69">
        <v>27.466031663070201</v>
      </c>
      <c r="K10" s="68">
        <v>25494.1888</v>
      </c>
      <c r="L10" s="69">
        <v>27.7663864808084</v>
      </c>
      <c r="M10" s="69">
        <v>1.3235855537400001E-2</v>
      </c>
      <c r="N10" s="68">
        <v>2028495.0412000001</v>
      </c>
      <c r="O10" s="68">
        <v>52635583.847400002</v>
      </c>
      <c r="P10" s="68">
        <v>77863</v>
      </c>
      <c r="Q10" s="68">
        <v>77022</v>
      </c>
      <c r="R10" s="69">
        <v>1.09189582197293</v>
      </c>
      <c r="S10" s="68">
        <v>1.2078825257182499</v>
      </c>
      <c r="T10" s="68">
        <v>1.1690848614681499</v>
      </c>
      <c r="U10" s="70">
        <v>3.2120395339791998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47869.709499999997</v>
      </c>
      <c r="E11" s="68">
        <v>44090.819900000002</v>
      </c>
      <c r="F11" s="69">
        <v>108.570694780843</v>
      </c>
      <c r="G11" s="68">
        <v>36341.938300000002</v>
      </c>
      <c r="H11" s="69">
        <v>31.720298198844301</v>
      </c>
      <c r="I11" s="68">
        <v>9490.8343999999997</v>
      </c>
      <c r="J11" s="69">
        <v>19.826388125459601</v>
      </c>
      <c r="K11" s="68">
        <v>9434.5971000000009</v>
      </c>
      <c r="L11" s="69">
        <v>25.9606326501303</v>
      </c>
      <c r="M11" s="69">
        <v>5.9607526854539997E-3</v>
      </c>
      <c r="N11" s="68">
        <v>592317.82389999996</v>
      </c>
      <c r="O11" s="68">
        <v>21064741.3561</v>
      </c>
      <c r="P11" s="68">
        <v>2273</v>
      </c>
      <c r="Q11" s="68">
        <v>2253</v>
      </c>
      <c r="R11" s="69">
        <v>0.88770528184642905</v>
      </c>
      <c r="S11" s="68">
        <v>21.0601449626045</v>
      </c>
      <c r="T11" s="68">
        <v>21.105116644473998</v>
      </c>
      <c r="U11" s="70">
        <v>-0.21353927975995399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159167.59770000001</v>
      </c>
      <c r="E12" s="68">
        <v>241121.92689999999</v>
      </c>
      <c r="F12" s="69">
        <v>66.011249887701496</v>
      </c>
      <c r="G12" s="68">
        <v>157704.5938</v>
      </c>
      <c r="H12" s="69">
        <v>0.92768629292774296</v>
      </c>
      <c r="I12" s="68">
        <v>28724.041399999998</v>
      </c>
      <c r="J12" s="69">
        <v>18.046412595947601</v>
      </c>
      <c r="K12" s="68">
        <v>4219.3532999999998</v>
      </c>
      <c r="L12" s="69">
        <v>2.6754790068772198</v>
      </c>
      <c r="M12" s="69">
        <v>5.8076881355254102</v>
      </c>
      <c r="N12" s="68">
        <v>3785220.1142000002</v>
      </c>
      <c r="O12" s="68">
        <v>68191314.761600003</v>
      </c>
      <c r="P12" s="68">
        <v>2163</v>
      </c>
      <c r="Q12" s="68">
        <v>2465</v>
      </c>
      <c r="R12" s="69">
        <v>-12.251521298174399</v>
      </c>
      <c r="S12" s="68">
        <v>73.586499167822495</v>
      </c>
      <c r="T12" s="68">
        <v>77.795440811359001</v>
      </c>
      <c r="U12" s="70">
        <v>-5.7197199094056703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223624.40119999999</v>
      </c>
      <c r="E13" s="68">
        <v>220946.84950000001</v>
      </c>
      <c r="F13" s="69">
        <v>101.211853305924</v>
      </c>
      <c r="G13" s="68">
        <v>222176.5601</v>
      </c>
      <c r="H13" s="69">
        <v>0.65166239829634898</v>
      </c>
      <c r="I13" s="68">
        <v>61385.303800000002</v>
      </c>
      <c r="J13" s="69">
        <v>27.450181407126301</v>
      </c>
      <c r="K13" s="68">
        <v>61428.269200000002</v>
      </c>
      <c r="L13" s="69">
        <v>27.648402321267199</v>
      </c>
      <c r="M13" s="69">
        <v>-6.9944018543200001E-4</v>
      </c>
      <c r="N13" s="68">
        <v>4076926.6249000002</v>
      </c>
      <c r="O13" s="68">
        <v>103388387.50390001</v>
      </c>
      <c r="P13" s="68">
        <v>8169</v>
      </c>
      <c r="Q13" s="68">
        <v>8342</v>
      </c>
      <c r="R13" s="69">
        <v>-2.0738432030688001</v>
      </c>
      <c r="S13" s="68">
        <v>27.3747583792386</v>
      </c>
      <c r="T13" s="68">
        <v>27.224135734835802</v>
      </c>
      <c r="U13" s="70">
        <v>0.55022456204415904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111218.9071</v>
      </c>
      <c r="E14" s="68">
        <v>103066.3995</v>
      </c>
      <c r="F14" s="69">
        <v>107.909956726489</v>
      </c>
      <c r="G14" s="68">
        <v>111926.1453</v>
      </c>
      <c r="H14" s="69">
        <v>-0.63187935053455901</v>
      </c>
      <c r="I14" s="68">
        <v>21745.3197</v>
      </c>
      <c r="J14" s="69">
        <v>19.5518192607739</v>
      </c>
      <c r="K14" s="68">
        <v>22002.888500000001</v>
      </c>
      <c r="L14" s="69">
        <v>19.658399242665599</v>
      </c>
      <c r="M14" s="69">
        <v>-1.1706135764857E-2</v>
      </c>
      <c r="N14" s="68">
        <v>1811043.7353999999</v>
      </c>
      <c r="O14" s="68">
        <v>49620200.834399998</v>
      </c>
      <c r="P14" s="68">
        <v>1923</v>
      </c>
      <c r="Q14" s="68">
        <v>1998</v>
      </c>
      <c r="R14" s="69">
        <v>-3.7537537537537502</v>
      </c>
      <c r="S14" s="68">
        <v>57.836145137805502</v>
      </c>
      <c r="T14" s="68">
        <v>54.0907772272272</v>
      </c>
      <c r="U14" s="70">
        <v>6.4758256305883304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65652.735000000001</v>
      </c>
      <c r="E15" s="68">
        <v>51474.108200000002</v>
      </c>
      <c r="F15" s="69">
        <v>127.54516259885401</v>
      </c>
      <c r="G15" s="68">
        <v>52660.701300000001</v>
      </c>
      <c r="H15" s="69">
        <v>24.671212838557501</v>
      </c>
      <c r="I15" s="68">
        <v>12385.674800000001</v>
      </c>
      <c r="J15" s="69">
        <v>18.865436146719599</v>
      </c>
      <c r="K15" s="68">
        <v>12875.823399999999</v>
      </c>
      <c r="L15" s="69">
        <v>24.450535374848901</v>
      </c>
      <c r="M15" s="69">
        <v>-3.8067359637752998E-2</v>
      </c>
      <c r="N15" s="68">
        <v>958323.49719999998</v>
      </c>
      <c r="O15" s="68">
        <v>38679884.252999999</v>
      </c>
      <c r="P15" s="68">
        <v>2120</v>
      </c>
      <c r="Q15" s="68">
        <v>1739</v>
      </c>
      <c r="R15" s="69">
        <v>21.909143185738898</v>
      </c>
      <c r="S15" s="68">
        <v>30.968271226415101</v>
      </c>
      <c r="T15" s="68">
        <v>33.053465957446797</v>
      </c>
      <c r="U15" s="70">
        <v>-6.7333262350566603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711499.04960000003</v>
      </c>
      <c r="E16" s="68">
        <v>771660.69169999997</v>
      </c>
      <c r="F16" s="69">
        <v>92.203614522924397</v>
      </c>
      <c r="G16" s="68">
        <v>643214.13249999995</v>
      </c>
      <c r="H16" s="69">
        <v>10.6162028552754</v>
      </c>
      <c r="I16" s="68">
        <v>55907.769</v>
      </c>
      <c r="J16" s="69">
        <v>7.85774331412403</v>
      </c>
      <c r="K16" s="68">
        <v>29605.849300000002</v>
      </c>
      <c r="L16" s="69">
        <v>4.6027983223767297</v>
      </c>
      <c r="M16" s="69">
        <v>0.88840280964343099</v>
      </c>
      <c r="N16" s="68">
        <v>13369180.6873</v>
      </c>
      <c r="O16" s="68">
        <v>294518735.0783</v>
      </c>
      <c r="P16" s="68">
        <v>45649</v>
      </c>
      <c r="Q16" s="68">
        <v>44831</v>
      </c>
      <c r="R16" s="69">
        <v>1.82463027815574</v>
      </c>
      <c r="S16" s="68">
        <v>15.586300895967099</v>
      </c>
      <c r="T16" s="68">
        <v>14.911467176730399</v>
      </c>
      <c r="U16" s="70">
        <v>4.3296592548863204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374341.54719999997</v>
      </c>
      <c r="E17" s="68">
        <v>566250.68599999999</v>
      </c>
      <c r="F17" s="69">
        <v>66.108802418298495</v>
      </c>
      <c r="G17" s="68">
        <v>375595.69929999998</v>
      </c>
      <c r="H17" s="69">
        <v>-0.33391013324631802</v>
      </c>
      <c r="I17" s="68">
        <v>16884.967100000002</v>
      </c>
      <c r="J17" s="69">
        <v>4.5105779003950204</v>
      </c>
      <c r="K17" s="68">
        <v>55362.856599999999</v>
      </c>
      <c r="L17" s="69">
        <v>14.7400134514799</v>
      </c>
      <c r="M17" s="69">
        <v>-0.69501271905106099</v>
      </c>
      <c r="N17" s="68">
        <v>7414783.5307</v>
      </c>
      <c r="O17" s="68">
        <v>286123891.32080001</v>
      </c>
      <c r="P17" s="68">
        <v>8967</v>
      </c>
      <c r="Q17" s="68">
        <v>8685</v>
      </c>
      <c r="R17" s="69">
        <v>3.2469775474956801</v>
      </c>
      <c r="S17" s="68">
        <v>41.746576023196198</v>
      </c>
      <c r="T17" s="68">
        <v>45.575409798503202</v>
      </c>
      <c r="U17" s="70">
        <v>-9.1716115189411802</v>
      </c>
    </row>
    <row r="18" spans="1:21" ht="12" thickBot="1" x14ac:dyDescent="0.2">
      <c r="A18" s="53"/>
      <c r="B18" s="42" t="s">
        <v>16</v>
      </c>
      <c r="C18" s="43"/>
      <c r="D18" s="68">
        <v>1223987.4061</v>
      </c>
      <c r="E18" s="68">
        <v>1436788.2696</v>
      </c>
      <c r="F18" s="69">
        <v>85.189128558291799</v>
      </c>
      <c r="G18" s="68">
        <v>1155107.0434999999</v>
      </c>
      <c r="H18" s="69">
        <v>5.9631151058771898</v>
      </c>
      <c r="I18" s="68">
        <v>175744.49119999999</v>
      </c>
      <c r="J18" s="69">
        <v>14.358357800426701</v>
      </c>
      <c r="K18" s="68">
        <v>189004.41269999999</v>
      </c>
      <c r="L18" s="69">
        <v>16.3625019658189</v>
      </c>
      <c r="M18" s="69">
        <v>-7.0156676823451003E-2</v>
      </c>
      <c r="N18" s="68">
        <v>21648620.2991</v>
      </c>
      <c r="O18" s="68">
        <v>651557344.33270001</v>
      </c>
      <c r="P18" s="68">
        <v>65392</v>
      </c>
      <c r="Q18" s="68">
        <v>62748</v>
      </c>
      <c r="R18" s="69">
        <v>4.2136801172945697</v>
      </c>
      <c r="S18" s="68">
        <v>18.717693389099601</v>
      </c>
      <c r="T18" s="68">
        <v>18.731269893861199</v>
      </c>
      <c r="U18" s="70">
        <v>-7.2533001152160007E-2</v>
      </c>
    </row>
    <row r="19" spans="1:21" ht="12" thickBot="1" x14ac:dyDescent="0.2">
      <c r="A19" s="53"/>
      <c r="B19" s="42" t="s">
        <v>17</v>
      </c>
      <c r="C19" s="43"/>
      <c r="D19" s="68">
        <v>501173.36200000002</v>
      </c>
      <c r="E19" s="68">
        <v>486460.17359999998</v>
      </c>
      <c r="F19" s="69">
        <v>103.02454120573</v>
      </c>
      <c r="G19" s="68">
        <v>445517.81929999997</v>
      </c>
      <c r="H19" s="69">
        <v>12.4923269707699</v>
      </c>
      <c r="I19" s="68">
        <v>43379.4715</v>
      </c>
      <c r="J19" s="69">
        <v>8.6555820378977</v>
      </c>
      <c r="K19" s="68">
        <v>54106.477200000001</v>
      </c>
      <c r="L19" s="69">
        <v>12.1446269612767</v>
      </c>
      <c r="M19" s="69">
        <v>-0.19825732990060599</v>
      </c>
      <c r="N19" s="68">
        <v>8337468.4337999998</v>
      </c>
      <c r="O19" s="68">
        <v>209700980.21509999</v>
      </c>
      <c r="P19" s="68">
        <v>11320</v>
      </c>
      <c r="Q19" s="68">
        <v>11312</v>
      </c>
      <c r="R19" s="69">
        <v>7.0721357850068001E-2</v>
      </c>
      <c r="S19" s="68">
        <v>44.273265194346301</v>
      </c>
      <c r="T19" s="68">
        <v>46.477823850777902</v>
      </c>
      <c r="U19" s="70">
        <v>-4.9794354375135601</v>
      </c>
    </row>
    <row r="20" spans="1:21" ht="12" thickBot="1" x14ac:dyDescent="0.2">
      <c r="A20" s="53"/>
      <c r="B20" s="42" t="s">
        <v>18</v>
      </c>
      <c r="C20" s="43"/>
      <c r="D20" s="68">
        <v>834245.29339999997</v>
      </c>
      <c r="E20" s="68">
        <v>820950.98600000003</v>
      </c>
      <c r="F20" s="69">
        <v>101.619378943044</v>
      </c>
      <c r="G20" s="68">
        <v>895951.99269999994</v>
      </c>
      <c r="H20" s="69">
        <v>-6.8872774214211496</v>
      </c>
      <c r="I20" s="68">
        <v>59027.523099999999</v>
      </c>
      <c r="J20" s="69">
        <v>7.0755596186142</v>
      </c>
      <c r="K20" s="68">
        <v>46437.585599999999</v>
      </c>
      <c r="L20" s="69">
        <v>5.1830439552969603</v>
      </c>
      <c r="M20" s="69">
        <v>0.271115247214748</v>
      </c>
      <c r="N20" s="68">
        <v>13730821.914799999</v>
      </c>
      <c r="O20" s="68">
        <v>320094643.63340002</v>
      </c>
      <c r="P20" s="68">
        <v>37976</v>
      </c>
      <c r="Q20" s="68">
        <v>38005</v>
      </c>
      <c r="R20" s="69">
        <v>-7.6305749243522E-2</v>
      </c>
      <c r="S20" s="68">
        <v>21.967697846008001</v>
      </c>
      <c r="T20" s="68">
        <v>22.066657681883999</v>
      </c>
      <c r="U20" s="70">
        <v>-0.450478864784363</v>
      </c>
    </row>
    <row r="21" spans="1:21" ht="12" thickBot="1" x14ac:dyDescent="0.2">
      <c r="A21" s="53"/>
      <c r="B21" s="42" t="s">
        <v>19</v>
      </c>
      <c r="C21" s="43"/>
      <c r="D21" s="68">
        <v>378221.09340000001</v>
      </c>
      <c r="E21" s="68">
        <v>344447.39769999997</v>
      </c>
      <c r="F21" s="69">
        <v>109.80518242423101</v>
      </c>
      <c r="G21" s="68">
        <v>307709.20620000002</v>
      </c>
      <c r="H21" s="69">
        <v>22.915104839005</v>
      </c>
      <c r="I21" s="68">
        <v>-15580.8483</v>
      </c>
      <c r="J21" s="69">
        <v>-4.11950802636012</v>
      </c>
      <c r="K21" s="68">
        <v>37616.239300000001</v>
      </c>
      <c r="L21" s="69">
        <v>12.2246063952831</v>
      </c>
      <c r="M21" s="69">
        <v>-1.4142053695410199</v>
      </c>
      <c r="N21" s="68">
        <v>4421175.6969999997</v>
      </c>
      <c r="O21" s="68">
        <v>124350211.8061</v>
      </c>
      <c r="P21" s="68">
        <v>34490</v>
      </c>
      <c r="Q21" s="68">
        <v>34928</v>
      </c>
      <c r="R21" s="69">
        <v>-1.2540082455336701</v>
      </c>
      <c r="S21" s="68">
        <v>10.9661088257466</v>
      </c>
      <c r="T21" s="68">
        <v>10.902832051649099</v>
      </c>
      <c r="U21" s="70">
        <v>0.57702121238231197</v>
      </c>
    </row>
    <row r="22" spans="1:21" ht="12" thickBot="1" x14ac:dyDescent="0.2">
      <c r="A22" s="53"/>
      <c r="B22" s="42" t="s">
        <v>20</v>
      </c>
      <c r="C22" s="43"/>
      <c r="D22" s="68">
        <v>952410.56669999997</v>
      </c>
      <c r="E22" s="68">
        <v>1026372.7696</v>
      </c>
      <c r="F22" s="69">
        <v>92.793826464353202</v>
      </c>
      <c r="G22" s="68">
        <v>908455.15919999999</v>
      </c>
      <c r="H22" s="69">
        <v>4.8384784933917899</v>
      </c>
      <c r="I22" s="68">
        <v>88276.720799999996</v>
      </c>
      <c r="J22" s="69">
        <v>9.2687674713510706</v>
      </c>
      <c r="K22" s="68">
        <v>107055.01149999999</v>
      </c>
      <c r="L22" s="69">
        <v>11.7842923138082</v>
      </c>
      <c r="M22" s="69">
        <v>-0.17540786215318799</v>
      </c>
      <c r="N22" s="68">
        <v>14432697.924799999</v>
      </c>
      <c r="O22" s="68">
        <v>385970489.73940003</v>
      </c>
      <c r="P22" s="68">
        <v>58627</v>
      </c>
      <c r="Q22" s="68">
        <v>57070</v>
      </c>
      <c r="R22" s="69">
        <v>2.7282284913264299</v>
      </c>
      <c r="S22" s="68">
        <v>16.245255030958401</v>
      </c>
      <c r="T22" s="68">
        <v>16.417121345715799</v>
      </c>
      <c r="U22" s="70">
        <v>-1.05794777878112</v>
      </c>
    </row>
    <row r="23" spans="1:21" ht="12" thickBot="1" x14ac:dyDescent="0.2">
      <c r="A23" s="53"/>
      <c r="B23" s="42" t="s">
        <v>21</v>
      </c>
      <c r="C23" s="43"/>
      <c r="D23" s="68">
        <v>2584233.1557999998</v>
      </c>
      <c r="E23" s="68">
        <v>2503357.0921</v>
      </c>
      <c r="F23" s="69">
        <v>103.23070423932801</v>
      </c>
      <c r="G23" s="68">
        <v>2215341.1030000001</v>
      </c>
      <c r="H23" s="69">
        <v>16.651704439575902</v>
      </c>
      <c r="I23" s="68">
        <v>185917.11670000001</v>
      </c>
      <c r="J23" s="69">
        <v>7.1942857122907604</v>
      </c>
      <c r="K23" s="68">
        <v>161262.41260000001</v>
      </c>
      <c r="L23" s="69">
        <v>7.2793490980517399</v>
      </c>
      <c r="M23" s="69">
        <v>0.15288562103528899</v>
      </c>
      <c r="N23" s="68">
        <v>33958241.857299998</v>
      </c>
      <c r="O23" s="68">
        <v>820978550.3398</v>
      </c>
      <c r="P23" s="68">
        <v>82230</v>
      </c>
      <c r="Q23" s="68">
        <v>83316</v>
      </c>
      <c r="R23" s="69">
        <v>-1.3034711219933699</v>
      </c>
      <c r="S23" s="68">
        <v>31.426889891767001</v>
      </c>
      <c r="T23" s="68">
        <v>32.820577921407697</v>
      </c>
      <c r="U23" s="70">
        <v>-4.4346991841714702</v>
      </c>
    </row>
    <row r="24" spans="1:21" ht="12" thickBot="1" x14ac:dyDescent="0.2">
      <c r="A24" s="53"/>
      <c r="B24" s="42" t="s">
        <v>22</v>
      </c>
      <c r="C24" s="43"/>
      <c r="D24" s="68">
        <v>210243.02799999999</v>
      </c>
      <c r="E24" s="68">
        <v>242857.19959999999</v>
      </c>
      <c r="F24" s="69">
        <v>86.570638361260293</v>
      </c>
      <c r="G24" s="68">
        <v>234118.5624</v>
      </c>
      <c r="H24" s="69">
        <v>-10.198052711090799</v>
      </c>
      <c r="I24" s="68">
        <v>40090.050199999998</v>
      </c>
      <c r="J24" s="69">
        <v>19.0684326521401</v>
      </c>
      <c r="K24" s="68">
        <v>37399.35</v>
      </c>
      <c r="L24" s="69">
        <v>15.974534277252999</v>
      </c>
      <c r="M24" s="69">
        <v>7.1945105997832007E-2</v>
      </c>
      <c r="N24" s="68">
        <v>3373976.1686999998</v>
      </c>
      <c r="O24" s="68">
        <v>87916368.647499993</v>
      </c>
      <c r="P24" s="68">
        <v>23928</v>
      </c>
      <c r="Q24" s="68">
        <v>23110</v>
      </c>
      <c r="R24" s="69">
        <v>3.5395932496754501</v>
      </c>
      <c r="S24" s="68">
        <v>8.7864856235372795</v>
      </c>
      <c r="T24" s="68">
        <v>8.79921840328862</v>
      </c>
      <c r="U24" s="70">
        <v>-0.14491322579796501</v>
      </c>
    </row>
    <row r="25" spans="1:21" ht="12" thickBot="1" x14ac:dyDescent="0.2">
      <c r="A25" s="53"/>
      <c r="B25" s="42" t="s">
        <v>23</v>
      </c>
      <c r="C25" s="43"/>
      <c r="D25" s="68">
        <v>244838.67670000001</v>
      </c>
      <c r="E25" s="68">
        <v>293242.50599999999</v>
      </c>
      <c r="F25" s="69">
        <v>83.4935835325319</v>
      </c>
      <c r="G25" s="68">
        <v>211898.11689999999</v>
      </c>
      <c r="H25" s="69">
        <v>15.5454707582632</v>
      </c>
      <c r="I25" s="68">
        <v>17839.809499999999</v>
      </c>
      <c r="J25" s="69">
        <v>7.2863526875939897</v>
      </c>
      <c r="K25" s="68">
        <v>17607.6014</v>
      </c>
      <c r="L25" s="69">
        <v>8.3094657270170398</v>
      </c>
      <c r="M25" s="69">
        <v>1.3187946201463E-2</v>
      </c>
      <c r="N25" s="68">
        <v>3830147.9424999999</v>
      </c>
      <c r="O25" s="68">
        <v>86336721.247400001</v>
      </c>
      <c r="P25" s="68">
        <v>17911</v>
      </c>
      <c r="Q25" s="68">
        <v>17258</v>
      </c>
      <c r="R25" s="69">
        <v>3.7837524626260302</v>
      </c>
      <c r="S25" s="68">
        <v>13.6697379654961</v>
      </c>
      <c r="T25" s="68">
        <v>13.5926703905435</v>
      </c>
      <c r="U25" s="70">
        <v>0.56378238666371105</v>
      </c>
    </row>
    <row r="26" spans="1:21" ht="12" thickBot="1" x14ac:dyDescent="0.2">
      <c r="A26" s="53"/>
      <c r="B26" s="42" t="s">
        <v>24</v>
      </c>
      <c r="C26" s="43"/>
      <c r="D26" s="68">
        <v>433046.32520000002</v>
      </c>
      <c r="E26" s="68">
        <v>432189.21179999999</v>
      </c>
      <c r="F26" s="69">
        <v>100.198319017828</v>
      </c>
      <c r="G26" s="68">
        <v>383426.50349999999</v>
      </c>
      <c r="H26" s="69">
        <v>12.9411559313348</v>
      </c>
      <c r="I26" s="68">
        <v>104170.3306</v>
      </c>
      <c r="J26" s="69">
        <v>24.055239483186799</v>
      </c>
      <c r="K26" s="68">
        <v>87765.808499999999</v>
      </c>
      <c r="L26" s="69">
        <v>22.8898648629802</v>
      </c>
      <c r="M26" s="69">
        <v>0.18691244780135499</v>
      </c>
      <c r="N26" s="68">
        <v>6287511.4607999995</v>
      </c>
      <c r="O26" s="68">
        <v>179879712.90130001</v>
      </c>
      <c r="P26" s="68">
        <v>34815</v>
      </c>
      <c r="Q26" s="68">
        <v>34938</v>
      </c>
      <c r="R26" s="69">
        <v>-0.35205220676627302</v>
      </c>
      <c r="S26" s="68">
        <v>12.438498497773899</v>
      </c>
      <c r="T26" s="68">
        <v>12.3329395500601</v>
      </c>
      <c r="U26" s="70">
        <v>0.84864702707270701</v>
      </c>
    </row>
    <row r="27" spans="1:21" ht="12" thickBot="1" x14ac:dyDescent="0.2">
      <c r="A27" s="53"/>
      <c r="B27" s="42" t="s">
        <v>25</v>
      </c>
      <c r="C27" s="43"/>
      <c r="D27" s="68">
        <v>194446.25659999999</v>
      </c>
      <c r="E27" s="68">
        <v>212992.25260000001</v>
      </c>
      <c r="F27" s="69">
        <v>91.292642913717003</v>
      </c>
      <c r="G27" s="68">
        <v>184373.56880000001</v>
      </c>
      <c r="H27" s="69">
        <v>5.4631951128127003</v>
      </c>
      <c r="I27" s="68">
        <v>61611.875899999999</v>
      </c>
      <c r="J27" s="69">
        <v>31.6858123048073</v>
      </c>
      <c r="K27" s="68">
        <v>50678.325799999999</v>
      </c>
      <c r="L27" s="69">
        <v>27.486762950807499</v>
      </c>
      <c r="M27" s="69">
        <v>0.21574410613225101</v>
      </c>
      <c r="N27" s="68">
        <v>2803351.4731999999</v>
      </c>
      <c r="O27" s="68">
        <v>80378865.921200007</v>
      </c>
      <c r="P27" s="68">
        <v>29006</v>
      </c>
      <c r="Q27" s="68">
        <v>28173</v>
      </c>
      <c r="R27" s="69">
        <v>2.9567316224754299</v>
      </c>
      <c r="S27" s="68">
        <v>6.7036563676480698</v>
      </c>
      <c r="T27" s="68">
        <v>6.7441193057182396</v>
      </c>
      <c r="U27" s="70">
        <v>-0.60359505098506405</v>
      </c>
    </row>
    <row r="28" spans="1:21" ht="12" thickBot="1" x14ac:dyDescent="0.2">
      <c r="A28" s="53"/>
      <c r="B28" s="42" t="s">
        <v>26</v>
      </c>
      <c r="C28" s="43"/>
      <c r="D28" s="68">
        <v>879194.20819999999</v>
      </c>
      <c r="E28" s="68">
        <v>1079095.6984999999</v>
      </c>
      <c r="F28" s="69">
        <v>81.475091543977598</v>
      </c>
      <c r="G28" s="68">
        <v>776525.41570000001</v>
      </c>
      <c r="H28" s="69">
        <v>13.2215624143415</v>
      </c>
      <c r="I28" s="68">
        <v>30253.593700000001</v>
      </c>
      <c r="J28" s="69">
        <v>3.4410592583337301</v>
      </c>
      <c r="K28" s="68">
        <v>40320.439700000003</v>
      </c>
      <c r="L28" s="69">
        <v>5.1924172583138297</v>
      </c>
      <c r="M28" s="69">
        <v>-0.249671037193575</v>
      </c>
      <c r="N28" s="68">
        <v>12401576.5034</v>
      </c>
      <c r="O28" s="68">
        <v>272816422.53350002</v>
      </c>
      <c r="P28" s="68">
        <v>46824</v>
      </c>
      <c r="Q28" s="68">
        <v>46600</v>
      </c>
      <c r="R28" s="69">
        <v>0.48068669527896501</v>
      </c>
      <c r="S28" s="68">
        <v>18.7765720186229</v>
      </c>
      <c r="T28" s="68">
        <v>18.519063210300398</v>
      </c>
      <c r="U28" s="70">
        <v>1.37143674610625</v>
      </c>
    </row>
    <row r="29" spans="1:21" ht="12" thickBot="1" x14ac:dyDescent="0.2">
      <c r="A29" s="53"/>
      <c r="B29" s="42" t="s">
        <v>27</v>
      </c>
      <c r="C29" s="43"/>
      <c r="D29" s="68">
        <v>669888.44790000003</v>
      </c>
      <c r="E29" s="68">
        <v>539368.94949999999</v>
      </c>
      <c r="F29" s="69">
        <v>124.198556205542</v>
      </c>
      <c r="G29" s="68">
        <v>549770.82929999998</v>
      </c>
      <c r="H29" s="69">
        <v>21.848670791235101</v>
      </c>
      <c r="I29" s="68">
        <v>82992.917199999996</v>
      </c>
      <c r="J29" s="69">
        <v>12.3890652929111</v>
      </c>
      <c r="K29" s="68">
        <v>62727.011700000003</v>
      </c>
      <c r="L29" s="69">
        <v>11.4096653290731</v>
      </c>
      <c r="M29" s="69">
        <v>0.32308099733690998</v>
      </c>
      <c r="N29" s="68">
        <v>7875204.4357000003</v>
      </c>
      <c r="O29" s="68">
        <v>191968244.37650001</v>
      </c>
      <c r="P29" s="68">
        <v>108365</v>
      </c>
      <c r="Q29" s="68">
        <v>107082</v>
      </c>
      <c r="R29" s="69">
        <v>1.1981472142843701</v>
      </c>
      <c r="S29" s="68">
        <v>6.1817786914594199</v>
      </c>
      <c r="T29" s="68">
        <v>6.3319497170392802</v>
      </c>
      <c r="U29" s="70">
        <v>-2.4292526969192698</v>
      </c>
    </row>
    <row r="30" spans="1:21" ht="12" thickBot="1" x14ac:dyDescent="0.2">
      <c r="A30" s="53"/>
      <c r="B30" s="42" t="s">
        <v>28</v>
      </c>
      <c r="C30" s="43"/>
      <c r="D30" s="68">
        <v>909157.88230000006</v>
      </c>
      <c r="E30" s="68">
        <v>1101340.6026999999</v>
      </c>
      <c r="F30" s="69">
        <v>82.550110299315904</v>
      </c>
      <c r="G30" s="68">
        <v>931624.45770000003</v>
      </c>
      <c r="H30" s="69">
        <v>-2.4115484747433098</v>
      </c>
      <c r="I30" s="68">
        <v>77792.867599999998</v>
      </c>
      <c r="J30" s="69">
        <v>8.5565850678430593</v>
      </c>
      <c r="K30" s="68">
        <v>105514.7412</v>
      </c>
      <c r="L30" s="69">
        <v>11.3258878433157</v>
      </c>
      <c r="M30" s="69">
        <v>-0.26272986394814801</v>
      </c>
      <c r="N30" s="68">
        <v>14054934.7947</v>
      </c>
      <c r="O30" s="68">
        <v>347905270.12349999</v>
      </c>
      <c r="P30" s="68">
        <v>75519</v>
      </c>
      <c r="Q30" s="68">
        <v>74857</v>
      </c>
      <c r="R30" s="69">
        <v>0.88435283273440302</v>
      </c>
      <c r="S30" s="68">
        <v>12.0387966246905</v>
      </c>
      <c r="T30" s="68">
        <v>12.383960144007901</v>
      </c>
      <c r="U30" s="70">
        <v>-2.8670931994110802</v>
      </c>
    </row>
    <row r="31" spans="1:21" ht="12" thickBot="1" x14ac:dyDescent="0.2">
      <c r="A31" s="53"/>
      <c r="B31" s="42" t="s">
        <v>29</v>
      </c>
      <c r="C31" s="43"/>
      <c r="D31" s="68">
        <v>645809.00430000003</v>
      </c>
      <c r="E31" s="68">
        <v>957879.84959999996</v>
      </c>
      <c r="F31" s="69">
        <v>67.420669154871902</v>
      </c>
      <c r="G31" s="68">
        <v>944481.93920000002</v>
      </c>
      <c r="H31" s="69">
        <v>-31.622937666016501</v>
      </c>
      <c r="I31" s="68">
        <v>24194.486400000002</v>
      </c>
      <c r="J31" s="69">
        <v>3.74638418462819</v>
      </c>
      <c r="K31" s="68">
        <v>24575.019100000001</v>
      </c>
      <c r="L31" s="69">
        <v>2.6019575473106098</v>
      </c>
      <c r="M31" s="69">
        <v>-1.5484533234807999E-2</v>
      </c>
      <c r="N31" s="68">
        <v>14861601.920499999</v>
      </c>
      <c r="O31" s="68">
        <v>296963086.7159</v>
      </c>
      <c r="P31" s="68">
        <v>26826</v>
      </c>
      <c r="Q31" s="68">
        <v>24494</v>
      </c>
      <c r="R31" s="69">
        <v>9.5206989466808203</v>
      </c>
      <c r="S31" s="68">
        <v>24.073995537910999</v>
      </c>
      <c r="T31" s="68">
        <v>24.4178348085245</v>
      </c>
      <c r="U31" s="70">
        <v>-1.4282600911514101</v>
      </c>
    </row>
    <row r="32" spans="1:21" ht="12" thickBot="1" x14ac:dyDescent="0.2">
      <c r="A32" s="53"/>
      <c r="B32" s="42" t="s">
        <v>30</v>
      </c>
      <c r="C32" s="43"/>
      <c r="D32" s="68">
        <v>101247.72440000001</v>
      </c>
      <c r="E32" s="68">
        <v>123537.4667</v>
      </c>
      <c r="F32" s="69">
        <v>81.957099416544906</v>
      </c>
      <c r="G32" s="68">
        <v>114087.15300000001</v>
      </c>
      <c r="H32" s="69">
        <v>-11.254052943191599</v>
      </c>
      <c r="I32" s="68">
        <v>26108.627700000001</v>
      </c>
      <c r="J32" s="69">
        <v>25.786878524649602</v>
      </c>
      <c r="K32" s="68">
        <v>26041.2935</v>
      </c>
      <c r="L32" s="69">
        <v>22.825789596134499</v>
      </c>
      <c r="M32" s="69">
        <v>2.5856703316219998E-3</v>
      </c>
      <c r="N32" s="68">
        <v>1341571.6324</v>
      </c>
      <c r="O32" s="68">
        <v>42931356.097800002</v>
      </c>
      <c r="P32" s="68">
        <v>24964</v>
      </c>
      <c r="Q32" s="68">
        <v>24740</v>
      </c>
      <c r="R32" s="69">
        <v>0.90541632983023301</v>
      </c>
      <c r="S32" s="68">
        <v>4.0557492549271004</v>
      </c>
      <c r="T32" s="68">
        <v>4.1027665844785801</v>
      </c>
      <c r="U32" s="70">
        <v>-1.15927604484826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55.042700000000004</v>
      </c>
      <c r="H33" s="71"/>
      <c r="I33" s="71"/>
      <c r="J33" s="71"/>
      <c r="K33" s="68">
        <v>11.2837</v>
      </c>
      <c r="L33" s="69">
        <v>20.4999028027332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130065.92359999999</v>
      </c>
      <c r="E35" s="68">
        <v>139141.48579999999</v>
      </c>
      <c r="F35" s="69">
        <v>93.477457748981394</v>
      </c>
      <c r="G35" s="68">
        <v>148316.6587</v>
      </c>
      <c r="H35" s="69">
        <v>-12.3052496327575</v>
      </c>
      <c r="I35" s="68">
        <v>14840.813599999999</v>
      </c>
      <c r="J35" s="69">
        <v>11.4102242841414</v>
      </c>
      <c r="K35" s="68">
        <v>14465.879199999999</v>
      </c>
      <c r="L35" s="69">
        <v>9.7533745209701106</v>
      </c>
      <c r="M35" s="69">
        <v>2.5918535252251001E-2</v>
      </c>
      <c r="N35" s="68">
        <v>2527348.9774000002</v>
      </c>
      <c r="O35" s="68">
        <v>49097386.841700003</v>
      </c>
      <c r="P35" s="68">
        <v>9580</v>
      </c>
      <c r="Q35" s="68">
        <v>9388</v>
      </c>
      <c r="R35" s="69">
        <v>2.04516403919899</v>
      </c>
      <c r="S35" s="68">
        <v>13.5768187473904</v>
      </c>
      <c r="T35" s="68">
        <v>13.228637611844899</v>
      </c>
      <c r="U35" s="70">
        <v>2.56452665402499</v>
      </c>
    </row>
    <row r="36" spans="1:21" ht="12" thickBot="1" x14ac:dyDescent="0.2">
      <c r="A36" s="53"/>
      <c r="B36" s="42" t="s">
        <v>37</v>
      </c>
      <c r="C36" s="43"/>
      <c r="D36" s="71"/>
      <c r="E36" s="68">
        <v>688611.4094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354710.609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315203.71169999999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210076.06760000001</v>
      </c>
      <c r="E39" s="68">
        <v>234317.72810000001</v>
      </c>
      <c r="F39" s="69">
        <v>89.654363459151298</v>
      </c>
      <c r="G39" s="68">
        <v>254349.59</v>
      </c>
      <c r="H39" s="69">
        <v>-17.406563305252401</v>
      </c>
      <c r="I39" s="68">
        <v>12453.0916</v>
      </c>
      <c r="J39" s="69">
        <v>5.9278963769026696</v>
      </c>
      <c r="K39" s="68">
        <v>13402.148300000001</v>
      </c>
      <c r="L39" s="69">
        <v>5.2691841571279898</v>
      </c>
      <c r="M39" s="69">
        <v>-7.0813773938019006E-2</v>
      </c>
      <c r="N39" s="68">
        <v>4034020.5348999999</v>
      </c>
      <c r="O39" s="68">
        <v>82504046.510499999</v>
      </c>
      <c r="P39" s="68">
        <v>351</v>
      </c>
      <c r="Q39" s="68">
        <v>305</v>
      </c>
      <c r="R39" s="69">
        <v>15.0819672131147</v>
      </c>
      <c r="S39" s="68">
        <v>598.50731509971502</v>
      </c>
      <c r="T39" s="68">
        <v>585.03572983606603</v>
      </c>
      <c r="U39" s="70">
        <v>2.2508639282721399</v>
      </c>
    </row>
    <row r="40" spans="1:21" ht="12" thickBot="1" x14ac:dyDescent="0.2">
      <c r="A40" s="53"/>
      <c r="B40" s="42" t="s">
        <v>34</v>
      </c>
      <c r="C40" s="43"/>
      <c r="D40" s="68">
        <v>317765.3983</v>
      </c>
      <c r="E40" s="68">
        <v>324316.72489999997</v>
      </c>
      <c r="F40" s="69">
        <v>97.979960298988601</v>
      </c>
      <c r="G40" s="68">
        <v>375575.8161</v>
      </c>
      <c r="H40" s="69">
        <v>-15.3924761184856</v>
      </c>
      <c r="I40" s="68">
        <v>19241.6453</v>
      </c>
      <c r="J40" s="69">
        <v>6.0552990989390603</v>
      </c>
      <c r="K40" s="68">
        <v>17921.830699999999</v>
      </c>
      <c r="L40" s="69">
        <v>4.7718276661424301</v>
      </c>
      <c r="M40" s="69">
        <v>7.3642844980117E-2</v>
      </c>
      <c r="N40" s="68">
        <v>6086715.3085000003</v>
      </c>
      <c r="O40" s="68">
        <v>155258315.6049</v>
      </c>
      <c r="P40" s="68">
        <v>1735</v>
      </c>
      <c r="Q40" s="68">
        <v>1874</v>
      </c>
      <c r="R40" s="69">
        <v>-7.4172892209178203</v>
      </c>
      <c r="S40" s="68">
        <v>183.150085475504</v>
      </c>
      <c r="T40" s="68">
        <v>184.41207449306299</v>
      </c>
      <c r="U40" s="70">
        <v>-0.689046371058048</v>
      </c>
    </row>
    <row r="41" spans="1:21" ht="12" thickBot="1" x14ac:dyDescent="0.2">
      <c r="A41" s="53"/>
      <c r="B41" s="42" t="s">
        <v>40</v>
      </c>
      <c r="C41" s="43"/>
      <c r="D41" s="71"/>
      <c r="E41" s="68">
        <v>297427.55959999998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129344.48940000001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14587.195400000001</v>
      </c>
      <c r="E44" s="74"/>
      <c r="F44" s="74"/>
      <c r="G44" s="73">
        <v>65373.290500000003</v>
      </c>
      <c r="H44" s="75">
        <v>-77.686306917654704</v>
      </c>
      <c r="I44" s="73">
        <v>1251.7532000000001</v>
      </c>
      <c r="J44" s="75">
        <v>8.5811779829863699</v>
      </c>
      <c r="K44" s="73">
        <v>7153.4704000000002</v>
      </c>
      <c r="L44" s="75">
        <v>10.9424970737858</v>
      </c>
      <c r="M44" s="75">
        <v>-0.82501455517310895</v>
      </c>
      <c r="N44" s="73">
        <v>285678.16279999999</v>
      </c>
      <c r="O44" s="73">
        <v>9796588.5156999994</v>
      </c>
      <c r="P44" s="73">
        <v>28</v>
      </c>
      <c r="Q44" s="73">
        <v>30</v>
      </c>
      <c r="R44" s="75">
        <v>-6.6666666666666696</v>
      </c>
      <c r="S44" s="73">
        <v>520.97126428571403</v>
      </c>
      <c r="T44" s="73">
        <v>296.44817333333299</v>
      </c>
      <c r="U44" s="76">
        <v>43.097020189821201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63392</v>
      </c>
      <c r="D2" s="32">
        <v>596255.89661367505</v>
      </c>
      <c r="E2" s="32">
        <v>464041.91966752103</v>
      </c>
      <c r="F2" s="32">
        <v>132213.976946154</v>
      </c>
      <c r="G2" s="32">
        <v>464041.91966752103</v>
      </c>
      <c r="H2" s="32">
        <v>0.22174032608656599</v>
      </c>
    </row>
    <row r="3" spans="1:8" ht="14.25" x14ac:dyDescent="0.2">
      <c r="A3" s="32">
        <v>2</v>
      </c>
      <c r="B3" s="33">
        <v>13</v>
      </c>
      <c r="C3" s="32">
        <v>8164.0829999999996</v>
      </c>
      <c r="D3" s="32">
        <v>72073.895724551796</v>
      </c>
      <c r="E3" s="32">
        <v>56468.965208668</v>
      </c>
      <c r="F3" s="32">
        <v>15604.9305158838</v>
      </c>
      <c r="G3" s="32">
        <v>56468.965208668</v>
      </c>
      <c r="H3" s="32">
        <v>0.21651293244258499</v>
      </c>
    </row>
    <row r="4" spans="1:8" ht="14.25" x14ac:dyDescent="0.2">
      <c r="A4" s="32">
        <v>3</v>
      </c>
      <c r="B4" s="33">
        <v>14</v>
      </c>
      <c r="C4" s="32">
        <v>108892</v>
      </c>
      <c r="D4" s="32">
        <v>94051.288422222206</v>
      </c>
      <c r="E4" s="32">
        <v>68217.730608547005</v>
      </c>
      <c r="F4" s="32">
        <v>25833.557813675201</v>
      </c>
      <c r="G4" s="32">
        <v>68217.730608547005</v>
      </c>
      <c r="H4" s="32">
        <v>0.27467521441812898</v>
      </c>
    </row>
    <row r="5" spans="1:8" ht="14.25" x14ac:dyDescent="0.2">
      <c r="A5" s="32">
        <v>4</v>
      </c>
      <c r="B5" s="33">
        <v>15</v>
      </c>
      <c r="C5" s="32">
        <v>3243</v>
      </c>
      <c r="D5" s="32">
        <v>47869.747883760698</v>
      </c>
      <c r="E5" s="32">
        <v>38378.875148717903</v>
      </c>
      <c r="F5" s="32">
        <v>9490.8727350427398</v>
      </c>
      <c r="G5" s="32">
        <v>38378.875148717903</v>
      </c>
      <c r="H5" s="32">
        <v>0.19826452309899101</v>
      </c>
    </row>
    <row r="6" spans="1:8" ht="14.25" x14ac:dyDescent="0.2">
      <c r="A6" s="32">
        <v>5</v>
      </c>
      <c r="B6" s="33">
        <v>16</v>
      </c>
      <c r="C6" s="32">
        <v>3800</v>
      </c>
      <c r="D6" s="32">
        <v>159167.65714187999</v>
      </c>
      <c r="E6" s="32">
        <v>130443.534763248</v>
      </c>
      <c r="F6" s="32">
        <v>28724.122378632499</v>
      </c>
      <c r="G6" s="32">
        <v>130443.534763248</v>
      </c>
      <c r="H6" s="32">
        <v>0.18046456732744501</v>
      </c>
    </row>
    <row r="7" spans="1:8" ht="14.25" x14ac:dyDescent="0.2">
      <c r="A7" s="32">
        <v>6</v>
      </c>
      <c r="B7" s="33">
        <v>17</v>
      </c>
      <c r="C7" s="32">
        <v>14185</v>
      </c>
      <c r="D7" s="32">
        <v>223624.599679487</v>
      </c>
      <c r="E7" s="32">
        <v>162239.09738461499</v>
      </c>
      <c r="F7" s="32">
        <v>61385.502294871803</v>
      </c>
      <c r="G7" s="32">
        <v>162239.09738461499</v>
      </c>
      <c r="H7" s="32">
        <v>0.27450245806075602</v>
      </c>
    </row>
    <row r="8" spans="1:8" ht="14.25" x14ac:dyDescent="0.2">
      <c r="A8" s="32">
        <v>7</v>
      </c>
      <c r="B8" s="33">
        <v>18</v>
      </c>
      <c r="C8" s="32">
        <v>47108</v>
      </c>
      <c r="D8" s="32">
        <v>111218.917435043</v>
      </c>
      <c r="E8" s="32">
        <v>89473.585691453001</v>
      </c>
      <c r="F8" s="32">
        <v>21745.331743589701</v>
      </c>
      <c r="G8" s="32">
        <v>89473.585691453001</v>
      </c>
      <c r="H8" s="32">
        <v>0.195518282726408</v>
      </c>
    </row>
    <row r="9" spans="1:8" ht="14.25" x14ac:dyDescent="0.2">
      <c r="A9" s="32">
        <v>8</v>
      </c>
      <c r="B9" s="33">
        <v>19</v>
      </c>
      <c r="C9" s="32">
        <v>13705</v>
      </c>
      <c r="D9" s="32">
        <v>65652.801393162401</v>
      </c>
      <c r="E9" s="32">
        <v>53267.061055555598</v>
      </c>
      <c r="F9" s="32">
        <v>12385.7403376068</v>
      </c>
      <c r="G9" s="32">
        <v>53267.061055555598</v>
      </c>
      <c r="H9" s="32">
        <v>0.18865516893079301</v>
      </c>
    </row>
    <row r="10" spans="1:8" ht="14.25" x14ac:dyDescent="0.2">
      <c r="A10" s="32">
        <v>9</v>
      </c>
      <c r="B10" s="33">
        <v>21</v>
      </c>
      <c r="C10" s="32">
        <v>199259</v>
      </c>
      <c r="D10" s="32">
        <v>711498.704683761</v>
      </c>
      <c r="E10" s="32">
        <v>655591.28032649599</v>
      </c>
      <c r="F10" s="32">
        <v>55907.424357265001</v>
      </c>
      <c r="G10" s="32">
        <v>655591.28032649599</v>
      </c>
      <c r="H10" s="37">
        <v>7.8576986843727395E-2</v>
      </c>
    </row>
    <row r="11" spans="1:8" ht="14.25" x14ac:dyDescent="0.2">
      <c r="A11" s="32">
        <v>10</v>
      </c>
      <c r="B11" s="33">
        <v>22</v>
      </c>
      <c r="C11" s="32">
        <v>24537</v>
      </c>
      <c r="D11" s="32">
        <v>374341.63156239298</v>
      </c>
      <c r="E11" s="32">
        <v>357456.58030085498</v>
      </c>
      <c r="F11" s="32">
        <v>16885.051261538501</v>
      </c>
      <c r="G11" s="32">
        <v>357456.58030085498</v>
      </c>
      <c r="H11" s="32">
        <v>4.5105993664303803E-2</v>
      </c>
    </row>
    <row r="12" spans="1:8" ht="14.25" x14ac:dyDescent="0.2">
      <c r="A12" s="32">
        <v>11</v>
      </c>
      <c r="B12" s="33">
        <v>23</v>
      </c>
      <c r="C12" s="32">
        <v>162535.55900000001</v>
      </c>
      <c r="D12" s="32">
        <v>1223987.54115128</v>
      </c>
      <c r="E12" s="32">
        <v>1048242.9139812</v>
      </c>
      <c r="F12" s="32">
        <v>175744.627170085</v>
      </c>
      <c r="G12" s="32">
        <v>1048242.9139812</v>
      </c>
      <c r="H12" s="32">
        <v>0.143583673249468</v>
      </c>
    </row>
    <row r="13" spans="1:8" ht="14.25" x14ac:dyDescent="0.2">
      <c r="A13" s="32">
        <v>12</v>
      </c>
      <c r="B13" s="33">
        <v>24</v>
      </c>
      <c r="C13" s="32">
        <v>21245.05</v>
      </c>
      <c r="D13" s="32">
        <v>501173.22566153802</v>
      </c>
      <c r="E13" s="32">
        <v>457793.89170683798</v>
      </c>
      <c r="F13" s="32">
        <v>43379.333954700902</v>
      </c>
      <c r="G13" s="32">
        <v>457793.89170683798</v>
      </c>
      <c r="H13" s="32">
        <v>8.6555569478878297E-2</v>
      </c>
    </row>
    <row r="14" spans="1:8" ht="14.25" x14ac:dyDescent="0.2">
      <c r="A14" s="32">
        <v>13</v>
      </c>
      <c r="B14" s="33">
        <v>25</v>
      </c>
      <c r="C14" s="32">
        <v>79065</v>
      </c>
      <c r="D14" s="32">
        <v>834245.25769999996</v>
      </c>
      <c r="E14" s="32">
        <v>775217.77029999997</v>
      </c>
      <c r="F14" s="32">
        <v>59027.487399999998</v>
      </c>
      <c r="G14" s="32">
        <v>775217.77029999997</v>
      </c>
      <c r="H14" s="32">
        <v>7.0755556420827301E-2</v>
      </c>
    </row>
    <row r="15" spans="1:8" ht="14.25" x14ac:dyDescent="0.2">
      <c r="A15" s="32">
        <v>14</v>
      </c>
      <c r="B15" s="33">
        <v>26</v>
      </c>
      <c r="C15" s="32">
        <v>76891</v>
      </c>
      <c r="D15" s="32">
        <v>378220.39097885898</v>
      </c>
      <c r="E15" s="32">
        <v>393801.94170914497</v>
      </c>
      <c r="F15" s="32">
        <v>-15581.5507302852</v>
      </c>
      <c r="G15" s="32">
        <v>393801.94170914497</v>
      </c>
      <c r="H15" s="32">
        <v>-4.1197013968387798E-2</v>
      </c>
    </row>
    <row r="16" spans="1:8" ht="14.25" x14ac:dyDescent="0.2">
      <c r="A16" s="32">
        <v>15</v>
      </c>
      <c r="B16" s="33">
        <v>27</v>
      </c>
      <c r="C16" s="32">
        <v>134547.51199999999</v>
      </c>
      <c r="D16" s="32">
        <v>952411.36523333297</v>
      </c>
      <c r="E16" s="32">
        <v>864133.84699999995</v>
      </c>
      <c r="F16" s="32">
        <v>88277.518233333307</v>
      </c>
      <c r="G16" s="32">
        <v>864133.84699999995</v>
      </c>
      <c r="H16" s="32">
        <v>9.2688434279347406E-2</v>
      </c>
    </row>
    <row r="17" spans="1:8" ht="14.25" x14ac:dyDescent="0.2">
      <c r="A17" s="32">
        <v>16</v>
      </c>
      <c r="B17" s="33">
        <v>29</v>
      </c>
      <c r="C17" s="32">
        <v>202445</v>
      </c>
      <c r="D17" s="32">
        <v>2584235.2300453</v>
      </c>
      <c r="E17" s="32">
        <v>2398316.0706128199</v>
      </c>
      <c r="F17" s="32">
        <v>185919.15943247901</v>
      </c>
      <c r="G17" s="32">
        <v>2398316.0706128199</v>
      </c>
      <c r="H17" s="32">
        <v>7.1943589836912694E-2</v>
      </c>
    </row>
    <row r="18" spans="1:8" ht="14.25" x14ac:dyDescent="0.2">
      <c r="A18" s="32">
        <v>17</v>
      </c>
      <c r="B18" s="33">
        <v>31</v>
      </c>
      <c r="C18" s="32">
        <v>27370.084999999999</v>
      </c>
      <c r="D18" s="32">
        <v>210242.99381645099</v>
      </c>
      <c r="E18" s="32">
        <v>170152.967341121</v>
      </c>
      <c r="F18" s="32">
        <v>40090.026475329803</v>
      </c>
      <c r="G18" s="32">
        <v>170152.967341121</v>
      </c>
      <c r="H18" s="32">
        <v>0.19068424468084599</v>
      </c>
    </row>
    <row r="19" spans="1:8" ht="14.25" x14ac:dyDescent="0.2">
      <c r="A19" s="32">
        <v>18</v>
      </c>
      <c r="B19" s="33">
        <v>32</v>
      </c>
      <c r="C19" s="32">
        <v>15471.732</v>
      </c>
      <c r="D19" s="32">
        <v>244838.67504719799</v>
      </c>
      <c r="E19" s="32">
        <v>226998.868146844</v>
      </c>
      <c r="F19" s="32">
        <v>17839.806900353498</v>
      </c>
      <c r="G19" s="32">
        <v>226998.868146844</v>
      </c>
      <c r="H19" s="32">
        <v>7.2863516750016996E-2</v>
      </c>
    </row>
    <row r="20" spans="1:8" ht="14.25" x14ac:dyDescent="0.2">
      <c r="A20" s="32">
        <v>19</v>
      </c>
      <c r="B20" s="33">
        <v>33</v>
      </c>
      <c r="C20" s="32">
        <v>29091.074000000001</v>
      </c>
      <c r="D20" s="32">
        <v>433046.31370655802</v>
      </c>
      <c r="E20" s="32">
        <v>328875.98348805599</v>
      </c>
      <c r="F20" s="32">
        <v>104170.330218502</v>
      </c>
      <c r="G20" s="32">
        <v>328875.98348805599</v>
      </c>
      <c r="H20" s="32">
        <v>0.240552400335384</v>
      </c>
    </row>
    <row r="21" spans="1:8" ht="14.25" x14ac:dyDescent="0.2">
      <c r="A21" s="32">
        <v>20</v>
      </c>
      <c r="B21" s="33">
        <v>34</v>
      </c>
      <c r="C21" s="32">
        <v>39715.938000000002</v>
      </c>
      <c r="D21" s="32">
        <v>194446.171314212</v>
      </c>
      <c r="E21" s="32">
        <v>132834.38208091201</v>
      </c>
      <c r="F21" s="32">
        <v>61611.7892333005</v>
      </c>
      <c r="G21" s="32">
        <v>132834.38208091201</v>
      </c>
      <c r="H21" s="32">
        <v>0.31685781631431498</v>
      </c>
    </row>
    <row r="22" spans="1:8" ht="14.25" x14ac:dyDescent="0.2">
      <c r="A22" s="32">
        <v>21</v>
      </c>
      <c r="B22" s="33">
        <v>35</v>
      </c>
      <c r="C22" s="32">
        <v>35634.410000000003</v>
      </c>
      <c r="D22" s="32">
        <v>879194.20301238901</v>
      </c>
      <c r="E22" s="32">
        <v>848940.59301769896</v>
      </c>
      <c r="F22" s="32">
        <v>30253.609994690301</v>
      </c>
      <c r="G22" s="32">
        <v>848940.59301769896</v>
      </c>
      <c r="H22" s="32">
        <v>3.4410611320038399E-2</v>
      </c>
    </row>
    <row r="23" spans="1:8" ht="14.25" x14ac:dyDescent="0.2">
      <c r="A23" s="32">
        <v>22</v>
      </c>
      <c r="B23" s="33">
        <v>36</v>
      </c>
      <c r="C23" s="32">
        <v>181811.47899999999</v>
      </c>
      <c r="D23" s="32">
        <v>669888.44648672605</v>
      </c>
      <c r="E23" s="32">
        <v>586895.52959141904</v>
      </c>
      <c r="F23" s="32">
        <v>82992.916895306698</v>
      </c>
      <c r="G23" s="32">
        <v>586895.52959141904</v>
      </c>
      <c r="H23" s="32">
        <v>0.12389065273564399</v>
      </c>
    </row>
    <row r="24" spans="1:8" ht="14.25" x14ac:dyDescent="0.2">
      <c r="A24" s="32">
        <v>23</v>
      </c>
      <c r="B24" s="33">
        <v>37</v>
      </c>
      <c r="C24" s="32">
        <v>120647.255</v>
      </c>
      <c r="D24" s="32">
        <v>909157.89236460195</v>
      </c>
      <c r="E24" s="32">
        <v>831365.071009201</v>
      </c>
      <c r="F24" s="32">
        <v>77792.821355400694</v>
      </c>
      <c r="G24" s="32">
        <v>831365.071009201</v>
      </c>
      <c r="H24" s="32">
        <v>8.5565798865884099E-2</v>
      </c>
    </row>
    <row r="25" spans="1:8" ht="14.25" x14ac:dyDescent="0.2">
      <c r="A25" s="32">
        <v>24</v>
      </c>
      <c r="B25" s="33">
        <v>38</v>
      </c>
      <c r="C25" s="32">
        <v>122807.787</v>
      </c>
      <c r="D25" s="32">
        <v>645808.93500000006</v>
      </c>
      <c r="E25" s="32">
        <v>621614.54370000004</v>
      </c>
      <c r="F25" s="32">
        <v>24194.391299999999</v>
      </c>
      <c r="G25" s="32">
        <v>621614.54370000004</v>
      </c>
      <c r="H25" s="32">
        <v>3.7463698609248898E-2</v>
      </c>
    </row>
    <row r="26" spans="1:8" ht="14.25" x14ac:dyDescent="0.2">
      <c r="A26" s="32">
        <v>25</v>
      </c>
      <c r="B26" s="33">
        <v>39</v>
      </c>
      <c r="C26" s="32">
        <v>96887.391000000003</v>
      </c>
      <c r="D26" s="32">
        <v>101247.5735113</v>
      </c>
      <c r="E26" s="32">
        <v>75139.090934603897</v>
      </c>
      <c r="F26" s="32">
        <v>26108.4825766963</v>
      </c>
      <c r="G26" s="32">
        <v>75139.090934603897</v>
      </c>
      <c r="H26" s="32">
        <v>0.25786773619599301</v>
      </c>
    </row>
    <row r="27" spans="1:8" ht="14.25" x14ac:dyDescent="0.2">
      <c r="A27" s="32">
        <v>26</v>
      </c>
      <c r="B27" s="33">
        <v>42</v>
      </c>
      <c r="C27" s="32">
        <v>7965.576</v>
      </c>
      <c r="D27" s="32">
        <v>130065.9232</v>
      </c>
      <c r="E27" s="32">
        <v>115225.1051</v>
      </c>
      <c r="F27" s="32">
        <v>14840.8181</v>
      </c>
      <c r="G27" s="32">
        <v>115225.1051</v>
      </c>
      <c r="H27" s="32">
        <v>0.11410227779015999</v>
      </c>
    </row>
    <row r="28" spans="1:8" ht="14.25" x14ac:dyDescent="0.2">
      <c r="A28" s="32">
        <v>27</v>
      </c>
      <c r="B28" s="33">
        <v>75</v>
      </c>
      <c r="C28" s="32">
        <v>371</v>
      </c>
      <c r="D28" s="32">
        <v>210076.068577778</v>
      </c>
      <c r="E28" s="32">
        <v>197622.97683076901</v>
      </c>
      <c r="F28" s="32">
        <v>12453.091747008501</v>
      </c>
      <c r="G28" s="32">
        <v>197622.97683076901</v>
      </c>
      <c r="H28" s="32">
        <v>5.9278964192906E-2</v>
      </c>
    </row>
    <row r="29" spans="1:8" ht="14.25" x14ac:dyDescent="0.2">
      <c r="A29" s="32">
        <v>28</v>
      </c>
      <c r="B29" s="33">
        <v>76</v>
      </c>
      <c r="C29" s="32">
        <v>1830</v>
      </c>
      <c r="D29" s="32">
        <v>317765.39039316197</v>
      </c>
      <c r="E29" s="32">
        <v>298523.75622393203</v>
      </c>
      <c r="F29" s="32">
        <v>19241.634169230801</v>
      </c>
      <c r="G29" s="32">
        <v>298523.75622393203</v>
      </c>
      <c r="H29" s="32">
        <v>6.0552957467846398E-2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14587.1955979124</v>
      </c>
      <c r="E30" s="32">
        <v>13335.442099689901</v>
      </c>
      <c r="F30" s="32">
        <v>1251.75349822252</v>
      </c>
      <c r="G30" s="32">
        <v>13335.442099689901</v>
      </c>
      <c r="H30" s="32">
        <v>8.5811799109738698E-2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2014-10-11T01:21:57Z</dcterms:modified>
</cp:coreProperties>
</file>