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<sst xmlns="http://schemas.openxmlformats.org/spreadsheetml/2006/main" count="116" uniqueCount="73">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</sst>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2" sqref="K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17820098.5482</v>
      </c>
      <c r="F3" s="25">
        <f>RA!I7</f>
        <v>1751029.2969</v>
      </c>
      <c r="G3" s="16">
        <f>E3-F3</f>
        <v>16069069.2513</v>
      </c>
      <c r="H3" s="27">
        <f>RA!J7</f>
        <v>9.8261482233883104</v>
      </c>
      <c r="I3" s="20">
        <f>SUM(I4:I40)</f>
        <v>17820104.422862124</v>
      </c>
      <c r="J3" s="21">
        <f>SUM(J4:J40)</f>
        <v>16069069.284357458</v>
      </c>
      <c r="K3" s="22">
        <f>E3-I3</f>
        <v>-5.8746621236205101</v>
      </c>
      <c r="L3" s="22">
        <f>G3-J3</f>
        <v>-3.3057458698749542E-2</v>
      </c>
    </row>
    <row r="4" spans="1:13" x14ac:dyDescent="0.15">
      <c r="A4" s="41">
        <f>RA!A8</f>
        <v>41943</v>
      </c>
      <c r="B4" s="12">
        <v>12</v>
      </c>
      <c r="C4" s="38" t="s">
        <v>6</v>
      </c>
      <c r="D4" s="38"/>
      <c r="E4" s="15">
        <f>VLOOKUP(C4,RA!B8:D39,3,0)</f>
        <v>643702.21510000003</v>
      </c>
      <c r="F4" s="25">
        <f>VLOOKUP(C4,RA!B8:I43,8,0)</f>
        <v>106816.8967</v>
      </c>
      <c r="G4" s="16">
        <f t="shared" ref="G4:G40" si="0">E4-F4</f>
        <v>536885.31839999999</v>
      </c>
      <c r="H4" s="27">
        <f>RA!J8</f>
        <v>16.594147758743699</v>
      </c>
      <c r="I4" s="20">
        <f>VLOOKUP(B4,RMS!B:D,3,FALSE)</f>
        <v>643702.93654273497</v>
      </c>
      <c r="J4" s="21">
        <f>VLOOKUP(B4,RMS!B:E,4,FALSE)</f>
        <v>536885.32180940197</v>
      </c>
      <c r="K4" s="22">
        <f t="shared" ref="K4:K40" si="1">E4-I4</f>
        <v>-0.7214427349390462</v>
      </c>
      <c r="L4" s="22">
        <f t="shared" ref="L4:L40" si="2">G4-J4</f>
        <v>-3.4094019792973995E-3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97958.454700000002</v>
      </c>
      <c r="F5" s="25">
        <f>VLOOKUP(C5,RA!B9:I44,8,0)</f>
        <v>20235.984199999999</v>
      </c>
      <c r="G5" s="16">
        <f t="shared" si="0"/>
        <v>77722.470499999996</v>
      </c>
      <c r="H5" s="27">
        <f>RA!J9</f>
        <v>20.657720930748798</v>
      </c>
      <c r="I5" s="20">
        <f>VLOOKUP(B5,RMS!B:D,3,FALSE)</f>
        <v>97958.494470289705</v>
      </c>
      <c r="J5" s="21">
        <f>VLOOKUP(B5,RMS!B:E,4,FALSE)</f>
        <v>77722.468386710505</v>
      </c>
      <c r="K5" s="22">
        <f t="shared" si="1"/>
        <v>-3.9770289702573791E-2</v>
      </c>
      <c r="L5" s="22">
        <f t="shared" si="2"/>
        <v>2.1132894908078015E-3</v>
      </c>
      <c r="M5" s="35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137113.03099999999</v>
      </c>
      <c r="F6" s="25">
        <f>VLOOKUP(C6,RA!B10:I45,8,0)</f>
        <v>22658.250899999999</v>
      </c>
      <c r="G6" s="16">
        <f t="shared" si="0"/>
        <v>114454.78009999999</v>
      </c>
      <c r="H6" s="27">
        <f>RA!J10</f>
        <v>16.525235227277602</v>
      </c>
      <c r="I6" s="20">
        <f>VLOOKUP(B6,RMS!B:D,3,FALSE)</f>
        <v>137115.31515641001</v>
      </c>
      <c r="J6" s="21">
        <f>VLOOKUP(B6,RMS!B:E,4,FALSE)</f>
        <v>114454.780393162</v>
      </c>
      <c r="K6" s="22">
        <f t="shared" si="1"/>
        <v>-2.2841564100235701</v>
      </c>
      <c r="L6" s="22">
        <f t="shared" si="2"/>
        <v>-2.9316201107576489E-4</v>
      </c>
      <c r="M6" s="35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53921.685700000002</v>
      </c>
      <c r="F7" s="25">
        <f>VLOOKUP(C7,RA!B11:I46,8,0)</f>
        <v>12526.621499999999</v>
      </c>
      <c r="G7" s="16">
        <f t="shared" si="0"/>
        <v>41395.064200000001</v>
      </c>
      <c r="H7" s="27">
        <f>RA!J11</f>
        <v>23.231138525033199</v>
      </c>
      <c r="I7" s="20">
        <f>VLOOKUP(B7,RMS!B:D,3,FALSE)</f>
        <v>53921.736393162399</v>
      </c>
      <c r="J7" s="21">
        <f>VLOOKUP(B7,RMS!B:E,4,FALSE)</f>
        <v>41395.0644051282</v>
      </c>
      <c r="K7" s="22">
        <f t="shared" si="1"/>
        <v>-5.0693162396783009E-2</v>
      </c>
      <c r="L7" s="22">
        <f t="shared" si="2"/>
        <v>-2.0512819901341572E-4</v>
      </c>
      <c r="M7" s="35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256550.25570000001</v>
      </c>
      <c r="F8" s="25">
        <f>VLOOKUP(C8,RA!B12:I47,8,0)</f>
        <v>47714.129699999998</v>
      </c>
      <c r="G8" s="16">
        <f t="shared" si="0"/>
        <v>208836.12600000002</v>
      </c>
      <c r="H8" s="27">
        <f>RA!J12</f>
        <v>18.598355932178499</v>
      </c>
      <c r="I8" s="20">
        <f>VLOOKUP(B8,RMS!B:D,3,FALSE)</f>
        <v>256550.34519230801</v>
      </c>
      <c r="J8" s="21">
        <f>VLOOKUP(B8,RMS!B:E,4,FALSE)</f>
        <v>208836.09340854699</v>
      </c>
      <c r="K8" s="22">
        <f t="shared" si="1"/>
        <v>-8.9492308004992083E-2</v>
      </c>
      <c r="L8" s="22">
        <f t="shared" si="2"/>
        <v>3.2591453025816008E-2</v>
      </c>
      <c r="M8" s="35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360470.57010000001</v>
      </c>
      <c r="F9" s="25">
        <f>VLOOKUP(C9,RA!B13:I48,8,0)</f>
        <v>88665.5049</v>
      </c>
      <c r="G9" s="16">
        <f t="shared" si="0"/>
        <v>271805.06520000001</v>
      </c>
      <c r="H9" s="27">
        <f>RA!J13</f>
        <v>24.597155011961998</v>
      </c>
      <c r="I9" s="20">
        <f>VLOOKUP(B9,RMS!B:D,3,FALSE)</f>
        <v>360470.85903675202</v>
      </c>
      <c r="J9" s="21">
        <f>VLOOKUP(B9,RMS!B:E,4,FALSE)</f>
        <v>271805.06413162401</v>
      </c>
      <c r="K9" s="22">
        <f t="shared" si="1"/>
        <v>-0.28893675201106817</v>
      </c>
      <c r="L9" s="22">
        <f t="shared" si="2"/>
        <v>1.0683760046958923E-3</v>
      </c>
      <c r="M9" s="35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199302.10219999999</v>
      </c>
      <c r="F10" s="25">
        <f>VLOOKUP(C10,RA!B14:I49,8,0)</f>
        <v>38898.653299999998</v>
      </c>
      <c r="G10" s="16">
        <f t="shared" si="0"/>
        <v>160403.44889999999</v>
      </c>
      <c r="H10" s="27">
        <f>RA!J14</f>
        <v>19.5174325160731</v>
      </c>
      <c r="I10" s="20">
        <f>VLOOKUP(B10,RMS!B:D,3,FALSE)</f>
        <v>199302.08540854699</v>
      </c>
      <c r="J10" s="21">
        <f>VLOOKUP(B10,RMS!B:E,4,FALSE)</f>
        <v>160403.44935299101</v>
      </c>
      <c r="K10" s="22">
        <f t="shared" si="1"/>
        <v>1.6791453002952039E-2</v>
      </c>
      <c r="L10" s="22">
        <f t="shared" si="2"/>
        <v>-4.5299102202989161E-4</v>
      </c>
      <c r="M10" s="35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217374.10500000001</v>
      </c>
      <c r="F11" s="25">
        <f>VLOOKUP(C11,RA!B15:I50,8,0)</f>
        <v>26117.6878</v>
      </c>
      <c r="G11" s="16">
        <f t="shared" si="0"/>
        <v>191256.41720000003</v>
      </c>
      <c r="H11" s="27">
        <f>RA!J15</f>
        <v>12.015086985637</v>
      </c>
      <c r="I11" s="20">
        <f>VLOOKUP(B11,RMS!B:D,3,FALSE)</f>
        <v>217374.39319914501</v>
      </c>
      <c r="J11" s="21">
        <f>VLOOKUP(B11,RMS!B:E,4,FALSE)</f>
        <v>191256.418315385</v>
      </c>
      <c r="K11" s="22">
        <f t="shared" si="1"/>
        <v>-0.28819914499763399</v>
      </c>
      <c r="L11" s="22">
        <f t="shared" si="2"/>
        <v>-1.1153849773108959E-3</v>
      </c>
      <c r="M11" s="35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719943.12679999997</v>
      </c>
      <c r="F12" s="25">
        <f>VLOOKUP(C12,RA!B16:I51,8,0)</f>
        <v>50931.130700000002</v>
      </c>
      <c r="G12" s="16">
        <f t="shared" si="0"/>
        <v>669011.99609999999</v>
      </c>
      <c r="H12" s="27">
        <f>RA!J16</f>
        <v>7.0743269577943604</v>
      </c>
      <c r="I12" s="20">
        <f>VLOOKUP(B12,RMS!B:D,3,FALSE)</f>
        <v>719942.68773675198</v>
      </c>
      <c r="J12" s="21">
        <f>VLOOKUP(B12,RMS!B:E,4,FALSE)</f>
        <v>669011.99644529901</v>
      </c>
      <c r="K12" s="22">
        <f t="shared" si="1"/>
        <v>0.4390632479917258</v>
      </c>
      <c r="L12" s="22">
        <f t="shared" si="2"/>
        <v>-3.4529902040958405E-4</v>
      </c>
      <c r="M12" s="35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430614.38020000001</v>
      </c>
      <c r="F13" s="25">
        <f>VLOOKUP(C13,RA!B17:I52,8,0)</f>
        <v>54019.638599999998</v>
      </c>
      <c r="G13" s="16">
        <f t="shared" si="0"/>
        <v>376594.74160000001</v>
      </c>
      <c r="H13" s="27">
        <f>RA!J17</f>
        <v>12.5447827763928</v>
      </c>
      <c r="I13" s="20">
        <f>VLOOKUP(B13,RMS!B:D,3,FALSE)</f>
        <v>430614.45637777803</v>
      </c>
      <c r="J13" s="21">
        <f>VLOOKUP(B13,RMS!B:E,4,FALSE)</f>
        <v>376594.74219401699</v>
      </c>
      <c r="K13" s="22">
        <f t="shared" si="1"/>
        <v>-7.6177778013516217E-2</v>
      </c>
      <c r="L13" s="22">
        <f t="shared" si="2"/>
        <v>-5.940169794484973E-4</v>
      </c>
      <c r="M13" s="35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1809783.2694000001</v>
      </c>
      <c r="F14" s="25">
        <f>VLOOKUP(C14,RA!B18:I53,8,0)</f>
        <v>272270.32400000002</v>
      </c>
      <c r="G14" s="16">
        <f t="shared" si="0"/>
        <v>1537512.9454000001</v>
      </c>
      <c r="H14" s="27">
        <f>RA!J18</f>
        <v>15.044360758748001</v>
      </c>
      <c r="I14" s="20">
        <f>VLOOKUP(B14,RMS!B:D,3,FALSE)</f>
        <v>1809783.4650008499</v>
      </c>
      <c r="J14" s="21">
        <f>VLOOKUP(B14,RMS!B:E,4,FALSE)</f>
        <v>1537512.95280171</v>
      </c>
      <c r="K14" s="22">
        <f t="shared" si="1"/>
        <v>-0.19560084980912507</v>
      </c>
      <c r="L14" s="22">
        <f t="shared" si="2"/>
        <v>-7.4017099104821682E-3</v>
      </c>
      <c r="M14" s="35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770970.56810000003</v>
      </c>
      <c r="F15" s="25">
        <f>VLOOKUP(C15,RA!B19:I54,8,0)</f>
        <v>15070.496800000001</v>
      </c>
      <c r="G15" s="16">
        <f t="shared" si="0"/>
        <v>755900.07130000007</v>
      </c>
      <c r="H15" s="27">
        <f>RA!J19</f>
        <v>1.95474346538807</v>
      </c>
      <c r="I15" s="20">
        <f>VLOOKUP(B15,RMS!B:D,3,FALSE)</f>
        <v>770970.601529915</v>
      </c>
      <c r="J15" s="21">
        <f>VLOOKUP(B15,RMS!B:E,4,FALSE)</f>
        <v>755900.06980170903</v>
      </c>
      <c r="K15" s="22">
        <f t="shared" si="1"/>
        <v>-3.3429914969019592E-2</v>
      </c>
      <c r="L15" s="22">
        <f t="shared" si="2"/>
        <v>1.4982910361140966E-3</v>
      </c>
      <c r="M15" s="35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976729.65260000003</v>
      </c>
      <c r="F16" s="25">
        <f>VLOOKUP(C16,RA!B20:I55,8,0)</f>
        <v>78302.973599999998</v>
      </c>
      <c r="G16" s="16">
        <f t="shared" si="0"/>
        <v>898426.679</v>
      </c>
      <c r="H16" s="27">
        <f>RA!J20</f>
        <v>8.0168522980296402</v>
      </c>
      <c r="I16" s="20">
        <f>VLOOKUP(B16,RMS!B:D,3,FALSE)</f>
        <v>976729.68019999994</v>
      </c>
      <c r="J16" s="21">
        <f>VLOOKUP(B16,RMS!B:E,4,FALSE)</f>
        <v>898426.679</v>
      </c>
      <c r="K16" s="22">
        <f t="shared" si="1"/>
        <v>-2.7599999913945794E-2</v>
      </c>
      <c r="L16" s="22">
        <f t="shared" si="2"/>
        <v>0</v>
      </c>
      <c r="M16" s="35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377438.91639999999</v>
      </c>
      <c r="F17" s="25">
        <f>VLOOKUP(C17,RA!B21:I56,8,0)</f>
        <v>24643.7209</v>
      </c>
      <c r="G17" s="16">
        <f t="shared" si="0"/>
        <v>352795.19549999997</v>
      </c>
      <c r="H17" s="27">
        <f>RA!J21</f>
        <v>6.5291944813351499</v>
      </c>
      <c r="I17" s="20">
        <f>VLOOKUP(B17,RMS!B:D,3,FALSE)</f>
        <v>377438.46266735502</v>
      </c>
      <c r="J17" s="21">
        <f>VLOOKUP(B17,RMS!B:E,4,FALSE)</f>
        <v>352795.19547551603</v>
      </c>
      <c r="K17" s="22">
        <f t="shared" si="1"/>
        <v>0.45373264496447518</v>
      </c>
      <c r="L17" s="22">
        <f t="shared" si="2"/>
        <v>2.4483946617692709E-5</v>
      </c>
      <c r="M17" s="35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1148806.4129999999</v>
      </c>
      <c r="F18" s="25">
        <f>VLOOKUP(C18,RA!B22:I57,8,0)</f>
        <v>94361.511799999993</v>
      </c>
      <c r="G18" s="16">
        <f t="shared" si="0"/>
        <v>1054444.9012</v>
      </c>
      <c r="H18" s="27">
        <f>RA!J22</f>
        <v>8.2138740463316005</v>
      </c>
      <c r="I18" s="20">
        <f>VLOOKUP(B18,RMS!B:D,3,FALSE)</f>
        <v>1148807.2757000001</v>
      </c>
      <c r="J18" s="21">
        <f>VLOOKUP(B18,RMS!B:E,4,FALSE)</f>
        <v>1054444.8981999999</v>
      </c>
      <c r="K18" s="22">
        <f t="shared" si="1"/>
        <v>-0.86270000017248094</v>
      </c>
      <c r="L18" s="22">
        <f t="shared" si="2"/>
        <v>3.0000000260770321E-3</v>
      </c>
      <c r="M18" s="35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2829543.9309999999</v>
      </c>
      <c r="F19" s="25">
        <f>VLOOKUP(C19,RA!B23:I58,8,0)</f>
        <v>145047.58119999999</v>
      </c>
      <c r="G19" s="16">
        <f t="shared" si="0"/>
        <v>2684496.3498</v>
      </c>
      <c r="H19" s="27">
        <f>RA!J23</f>
        <v>5.1261823366968597</v>
      </c>
      <c r="I19" s="20">
        <f>VLOOKUP(B19,RMS!B:D,3,FALSE)</f>
        <v>2829546.1771102599</v>
      </c>
      <c r="J19" s="21">
        <f>VLOOKUP(B19,RMS!B:E,4,FALSE)</f>
        <v>2684496.37892906</v>
      </c>
      <c r="K19" s="22">
        <f t="shared" si="1"/>
        <v>-2.2461102600209415</v>
      </c>
      <c r="L19" s="22">
        <f t="shared" si="2"/>
        <v>-2.9129059985280037E-2</v>
      </c>
      <c r="M19" s="35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275648.10369999998</v>
      </c>
      <c r="F20" s="25">
        <f>VLOOKUP(C20,RA!B24:I59,8,0)</f>
        <v>47704.671600000001</v>
      </c>
      <c r="G20" s="16">
        <f t="shared" si="0"/>
        <v>227943.43209999998</v>
      </c>
      <c r="H20" s="27">
        <f>RA!J24</f>
        <v>17.306366689871801</v>
      </c>
      <c r="I20" s="20">
        <f>VLOOKUP(B20,RMS!B:D,3,FALSE)</f>
        <v>275648.124812881</v>
      </c>
      <c r="J20" s="21">
        <f>VLOOKUP(B20,RMS!B:E,4,FALSE)</f>
        <v>227943.434777702</v>
      </c>
      <c r="K20" s="22">
        <f t="shared" si="1"/>
        <v>-2.1112881018780172E-2</v>
      </c>
      <c r="L20" s="22">
        <f t="shared" si="2"/>
        <v>-2.6777020248118788E-3</v>
      </c>
      <c r="M20" s="35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325924.05379999999</v>
      </c>
      <c r="F21" s="25">
        <f>VLOOKUP(C21,RA!B25:I60,8,0)</f>
        <v>31187.727599999998</v>
      </c>
      <c r="G21" s="16">
        <f t="shared" si="0"/>
        <v>294736.32620000001</v>
      </c>
      <c r="H21" s="27">
        <f>RA!J25</f>
        <v>9.5690168419229504</v>
      </c>
      <c r="I21" s="20">
        <f>VLOOKUP(B21,RMS!B:D,3,FALSE)</f>
        <v>325924.04861258599</v>
      </c>
      <c r="J21" s="21">
        <f>VLOOKUP(B21,RMS!B:E,4,FALSE)</f>
        <v>294736.32372177602</v>
      </c>
      <c r="K21" s="22">
        <f t="shared" si="1"/>
        <v>5.1874140044674277E-3</v>
      </c>
      <c r="L21" s="22">
        <f t="shared" si="2"/>
        <v>2.4782239925116301E-3</v>
      </c>
      <c r="M21" s="35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525754.02469999995</v>
      </c>
      <c r="F22" s="25">
        <f>VLOOKUP(C22,RA!B26:I61,8,0)</f>
        <v>125634.4759</v>
      </c>
      <c r="G22" s="16">
        <f t="shared" si="0"/>
        <v>400119.54879999993</v>
      </c>
      <c r="H22" s="27">
        <f>RA!J26</f>
        <v>23.8960559496788</v>
      </c>
      <c r="I22" s="20">
        <f>VLOOKUP(B22,RMS!B:D,3,FALSE)</f>
        <v>525753.93997591001</v>
      </c>
      <c r="J22" s="21">
        <f>VLOOKUP(B22,RMS!B:E,4,FALSE)</f>
        <v>400119.53139976901</v>
      </c>
      <c r="K22" s="22">
        <f t="shared" si="1"/>
        <v>8.4724089945666492E-2</v>
      </c>
      <c r="L22" s="22">
        <f t="shared" si="2"/>
        <v>1.7400230921339244E-2</v>
      </c>
      <c r="M22" s="35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289172.40409999999</v>
      </c>
      <c r="F23" s="25">
        <f>VLOOKUP(C23,RA!B27:I62,8,0)</f>
        <v>81029.779399999999</v>
      </c>
      <c r="G23" s="16">
        <f t="shared" si="0"/>
        <v>208142.62469999999</v>
      </c>
      <c r="H23" s="27">
        <f>RA!J27</f>
        <v>28.0212697515835</v>
      </c>
      <c r="I23" s="20">
        <f>VLOOKUP(B23,RMS!B:D,3,FALSE)</f>
        <v>289172.34588176402</v>
      </c>
      <c r="J23" s="21">
        <f>VLOOKUP(B23,RMS!B:E,4,FALSE)</f>
        <v>208142.61742874701</v>
      </c>
      <c r="K23" s="22">
        <f t="shared" si="1"/>
        <v>5.8218235964886844E-2</v>
      </c>
      <c r="L23" s="22">
        <f t="shared" si="2"/>
        <v>7.2712529799900949E-3</v>
      </c>
      <c r="M23" s="35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1138371.0967999999</v>
      </c>
      <c r="F24" s="25">
        <f>VLOOKUP(C24,RA!B28:I63,8,0)</f>
        <v>57065.662499999999</v>
      </c>
      <c r="G24" s="16">
        <f t="shared" si="0"/>
        <v>1081305.4342999998</v>
      </c>
      <c r="H24" s="27">
        <f>RA!J28</f>
        <v>5.0129226453845801</v>
      </c>
      <c r="I24" s="20">
        <f>VLOOKUP(B24,RMS!B:D,3,FALSE)</f>
        <v>1138371.0933575199</v>
      </c>
      <c r="J24" s="21">
        <f>VLOOKUP(B24,RMS!B:E,4,FALSE)</f>
        <v>1081305.45493717</v>
      </c>
      <c r="K24" s="22">
        <f t="shared" si="1"/>
        <v>3.4424799960106611E-3</v>
      </c>
      <c r="L24" s="22">
        <f t="shared" si="2"/>
        <v>-2.0637170178815722E-2</v>
      </c>
      <c r="M24" s="35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709515.46779999998</v>
      </c>
      <c r="F25" s="25">
        <f>VLOOKUP(C25,RA!B29:I64,8,0)</f>
        <v>108854.6574</v>
      </c>
      <c r="G25" s="16">
        <f t="shared" si="0"/>
        <v>600660.81039999996</v>
      </c>
      <c r="H25" s="27">
        <f>RA!J29</f>
        <v>15.342111953884</v>
      </c>
      <c r="I25" s="20">
        <f>VLOOKUP(B25,RMS!B:D,3,FALSE)</f>
        <v>709515.46767433605</v>
      </c>
      <c r="J25" s="21">
        <f>VLOOKUP(B25,RMS!B:E,4,FALSE)</f>
        <v>600660.77167234605</v>
      </c>
      <c r="K25" s="22">
        <f t="shared" si="1"/>
        <v>1.2566393706947565E-4</v>
      </c>
      <c r="L25" s="22">
        <f t="shared" si="2"/>
        <v>3.8727653911337256E-2</v>
      </c>
      <c r="M25" s="35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970681.58739999996</v>
      </c>
      <c r="F26" s="25">
        <f>VLOOKUP(C26,RA!B30:I65,8,0)</f>
        <v>120452.4317</v>
      </c>
      <c r="G26" s="16">
        <f t="shared" si="0"/>
        <v>850229.1557</v>
      </c>
      <c r="H26" s="27">
        <f>RA!J30</f>
        <v>12.409057023800701</v>
      </c>
      <c r="I26" s="20">
        <f>VLOOKUP(B26,RMS!B:D,3,FALSE)</f>
        <v>970681.53505221196</v>
      </c>
      <c r="J26" s="21">
        <f>VLOOKUP(B26,RMS!B:E,4,FALSE)</f>
        <v>850229.16386739002</v>
      </c>
      <c r="K26" s="22">
        <f t="shared" si="1"/>
        <v>5.2347788005135953E-2</v>
      </c>
      <c r="L26" s="22">
        <f t="shared" si="2"/>
        <v>-8.1673900131136179E-3</v>
      </c>
      <c r="M26" s="35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1478252.4591999999</v>
      </c>
      <c r="F27" s="25">
        <f>VLOOKUP(C27,RA!B31:I66,8,0)</f>
        <v>-25001.928599999999</v>
      </c>
      <c r="G27" s="16">
        <f t="shared" si="0"/>
        <v>1503254.3877999999</v>
      </c>
      <c r="H27" s="27">
        <f>RA!J31</f>
        <v>-1.6913165572226101</v>
      </c>
      <c r="I27" s="20">
        <f>VLOOKUP(B27,RMS!B:D,3,FALSE)</f>
        <v>1478252.3197999999</v>
      </c>
      <c r="J27" s="21">
        <f>VLOOKUP(B27,RMS!B:E,4,FALSE)</f>
        <v>1503254.4580000001</v>
      </c>
      <c r="K27" s="22">
        <f t="shared" si="1"/>
        <v>0.13939999998547137</v>
      </c>
      <c r="L27" s="22">
        <f t="shared" si="2"/>
        <v>-7.0200000191107392E-2</v>
      </c>
      <c r="M27" s="35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124692.4699</v>
      </c>
      <c r="F28" s="25">
        <f>VLOOKUP(C28,RA!B32:I67,8,0)</f>
        <v>35518.997600000002</v>
      </c>
      <c r="G28" s="16">
        <f t="shared" si="0"/>
        <v>89173.472299999994</v>
      </c>
      <c r="H28" s="27">
        <f>RA!J32</f>
        <v>28.485278724918398</v>
      </c>
      <c r="I28" s="20">
        <f>VLOOKUP(B28,RMS!B:D,3,FALSE)</f>
        <v>124692.379679298</v>
      </c>
      <c r="J28" s="21">
        <f>VLOOKUP(B28,RMS!B:E,4,FALSE)</f>
        <v>89173.467689008205</v>
      </c>
      <c r="K28" s="22">
        <f t="shared" si="1"/>
        <v>9.0220701997168362E-2</v>
      </c>
      <c r="L28" s="22">
        <f t="shared" si="2"/>
        <v>4.6109917893772945E-3</v>
      </c>
      <c r="M28" s="35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221696.01629999999</v>
      </c>
      <c r="F31" s="25">
        <f>VLOOKUP(C31,RA!B35:I70,8,0)</f>
        <v>21071.2775</v>
      </c>
      <c r="G31" s="16">
        <f t="shared" si="0"/>
        <v>200624.73879999999</v>
      </c>
      <c r="H31" s="27">
        <f>RA!J35</f>
        <v>9.5045810257078607</v>
      </c>
      <c r="I31" s="20">
        <f>VLOOKUP(B31,RMS!B:D,3,FALSE)</f>
        <v>221696.01560000001</v>
      </c>
      <c r="J31" s="21">
        <f>VLOOKUP(B31,RMS!B:E,4,FALSE)</f>
        <v>200624.73550000001</v>
      </c>
      <c r="K31" s="22">
        <f t="shared" si="1"/>
        <v>6.99999975040555E-4</v>
      </c>
      <c r="L31" s="22">
        <f t="shared" si="2"/>
        <v>3.2999999821186066E-3</v>
      </c>
      <c r="M31" s="35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254642.7347</v>
      </c>
      <c r="F35" s="25">
        <f>VLOOKUP(C35,RA!B8:I74,8,0)</f>
        <v>14214.9856</v>
      </c>
      <c r="G35" s="16">
        <f t="shared" si="0"/>
        <v>240427.74910000002</v>
      </c>
      <c r="H35" s="27">
        <f>RA!J39</f>
        <v>5.5823252199780899</v>
      </c>
      <c r="I35" s="20">
        <f>VLOOKUP(B35,RMS!B:D,3,FALSE)</f>
        <v>254642.735042735</v>
      </c>
      <c r="J35" s="21">
        <f>VLOOKUP(B35,RMS!B:E,4,FALSE)</f>
        <v>240427.74786324799</v>
      </c>
      <c r="K35" s="22">
        <f t="shared" si="1"/>
        <v>-3.4273500205017626E-4</v>
      </c>
      <c r="L35" s="22">
        <f t="shared" si="2"/>
        <v>1.2367520248517394E-3</v>
      </c>
      <c r="M35" s="35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441864.90980000002</v>
      </c>
      <c r="F36" s="25">
        <f>VLOOKUP(C36,RA!B8:I75,8,0)</f>
        <v>29813.7376</v>
      </c>
      <c r="G36" s="16">
        <f t="shared" si="0"/>
        <v>412051.17220000003</v>
      </c>
      <c r="H36" s="27">
        <f>RA!J40</f>
        <v>6.7472516913584499</v>
      </c>
      <c r="I36" s="20">
        <f>VLOOKUP(B36,RMS!B:D,3,FALSE)</f>
        <v>441864.90257521399</v>
      </c>
      <c r="J36" s="21">
        <f>VLOOKUP(B36,RMS!B:E,4,FALSE)</f>
        <v>412051.17622222198</v>
      </c>
      <c r="K36" s="22">
        <f t="shared" si="1"/>
        <v>7.2247860371135175E-3</v>
      </c>
      <c r="L36" s="22">
        <f t="shared" si="2"/>
        <v>-4.0222219540737569E-3</v>
      </c>
      <c r="M36" s="35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33660.542999999998</v>
      </c>
      <c r="F40" s="25">
        <f>VLOOKUP(C40,RA!B8:I78,8,0)</f>
        <v>5201.7145</v>
      </c>
      <c r="G40" s="16">
        <f t="shared" si="0"/>
        <v>28458.828499999996</v>
      </c>
      <c r="H40" s="27">
        <f>RA!J43</f>
        <v>0</v>
      </c>
      <c r="I40" s="20">
        <f>VLOOKUP(B40,RMS!B:D,3,FALSE)</f>
        <v>33660.5430754103</v>
      </c>
      <c r="J40" s="21">
        <f>VLOOKUP(B40,RMS!B:E,4,FALSE)</f>
        <v>28458.828227819398</v>
      </c>
      <c r="K40" s="22">
        <f t="shared" si="1"/>
        <v>-7.5410302088130265E-5</v>
      </c>
      <c r="L40" s="22">
        <f t="shared" si="2"/>
        <v>2.7218059767619707E-4</v>
      </c>
      <c r="M40" s="35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.7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6" width="9.25" style="36" bestFit="1" customWidth="1"/>
    <col min="17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56" t="s">
        <v>47</v>
      </c>
      <c r="W1" s="44"/>
    </row>
    <row r="2" spans="1:23" ht="12.75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56"/>
      <c r="W2" s="44"/>
    </row>
    <row r="3" spans="1:23" ht="23.25" thickBot="1" x14ac:dyDescent="0.2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57" t="s">
        <v>48</v>
      </c>
      <c r="W3" s="44"/>
    </row>
    <row r="4" spans="1:23" ht="15" thickTop="1" thickBot="1" x14ac:dyDescent="0.2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55"/>
      <c r="W4" s="44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5" t="s">
        <v>4</v>
      </c>
      <c r="C6" s="46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7" t="s">
        <v>5</v>
      </c>
      <c r="B7" s="48"/>
      <c r="C7" s="49"/>
      <c r="D7" s="65">
        <v>17820098.5482</v>
      </c>
      <c r="E7" s="65">
        <v>19639500.041499998</v>
      </c>
      <c r="F7" s="66">
        <v>90.736009117057705</v>
      </c>
      <c r="G7" s="65">
        <v>17681932.976199999</v>
      </c>
      <c r="H7" s="66">
        <v>0.781394048863149</v>
      </c>
      <c r="I7" s="65">
        <v>1751029.2969</v>
      </c>
      <c r="J7" s="66">
        <v>9.8261482233883104</v>
      </c>
      <c r="K7" s="65">
        <v>1358768.2988</v>
      </c>
      <c r="L7" s="66">
        <v>7.6845009006023899</v>
      </c>
      <c r="M7" s="66">
        <v>0.28868865902039897</v>
      </c>
      <c r="N7" s="65">
        <v>558095632.18980002</v>
      </c>
      <c r="O7" s="65">
        <v>5898160421.2279997</v>
      </c>
      <c r="P7" s="65">
        <v>1027100</v>
      </c>
      <c r="Q7" s="65">
        <v>861634</v>
      </c>
      <c r="R7" s="66">
        <v>19.203745441800098</v>
      </c>
      <c r="S7" s="65">
        <v>17.3499158292279</v>
      </c>
      <c r="T7" s="65">
        <v>16.682488648776602</v>
      </c>
      <c r="U7" s="67">
        <v>3.8468612010608898</v>
      </c>
      <c r="V7" s="55"/>
      <c r="W7" s="55"/>
    </row>
    <row r="8" spans="1:23" ht="14.25" thickBot="1" x14ac:dyDescent="0.2">
      <c r="A8" s="50">
        <v>41943</v>
      </c>
      <c r="B8" s="53" t="s">
        <v>6</v>
      </c>
      <c r="C8" s="54"/>
      <c r="D8" s="68">
        <v>643702.21510000003</v>
      </c>
      <c r="E8" s="68">
        <v>696472.6827</v>
      </c>
      <c r="F8" s="69">
        <v>92.423181998262194</v>
      </c>
      <c r="G8" s="68">
        <v>527195.22530000005</v>
      </c>
      <c r="H8" s="69">
        <v>22.099401551617198</v>
      </c>
      <c r="I8" s="68">
        <v>106816.8967</v>
      </c>
      <c r="J8" s="69">
        <v>16.594147758743699</v>
      </c>
      <c r="K8" s="68">
        <v>119878.2332</v>
      </c>
      <c r="L8" s="69">
        <v>22.738869293018201</v>
      </c>
      <c r="M8" s="69">
        <v>-0.108955030044604</v>
      </c>
      <c r="N8" s="68">
        <v>20308244.805399999</v>
      </c>
      <c r="O8" s="68">
        <v>224416400.30759999</v>
      </c>
      <c r="P8" s="68">
        <v>26493</v>
      </c>
      <c r="Q8" s="68">
        <v>21413</v>
      </c>
      <c r="R8" s="69">
        <v>23.723906038387899</v>
      </c>
      <c r="S8" s="68">
        <v>24.297067719775001</v>
      </c>
      <c r="T8" s="68">
        <v>24.702904459907501</v>
      </c>
      <c r="U8" s="70">
        <v>-1.67031159814478</v>
      </c>
      <c r="V8" s="55"/>
      <c r="W8" s="55"/>
    </row>
    <row r="9" spans="1:23" ht="12" customHeight="1" thickBot="1" x14ac:dyDescent="0.2">
      <c r="A9" s="51"/>
      <c r="B9" s="53" t="s">
        <v>7</v>
      </c>
      <c r="C9" s="54"/>
      <c r="D9" s="68">
        <v>97958.454700000002</v>
      </c>
      <c r="E9" s="68">
        <v>107615.9814</v>
      </c>
      <c r="F9" s="69">
        <v>91.025936320643893</v>
      </c>
      <c r="G9" s="68">
        <v>69059.292400000006</v>
      </c>
      <c r="H9" s="69">
        <v>41.846884460692799</v>
      </c>
      <c r="I9" s="68">
        <v>20235.984199999999</v>
      </c>
      <c r="J9" s="69">
        <v>20.657720930748798</v>
      </c>
      <c r="K9" s="68">
        <v>15774.0226</v>
      </c>
      <c r="L9" s="69">
        <v>22.841274579871001</v>
      </c>
      <c r="M9" s="69">
        <v>0.28286770680802698</v>
      </c>
      <c r="N9" s="68">
        <v>3358159.9525000001</v>
      </c>
      <c r="O9" s="68">
        <v>39011277.766800001</v>
      </c>
      <c r="P9" s="68">
        <v>5618</v>
      </c>
      <c r="Q9" s="68">
        <v>4067</v>
      </c>
      <c r="R9" s="69">
        <v>38.136218342758802</v>
      </c>
      <c r="S9" s="68">
        <v>17.4365351904592</v>
      </c>
      <c r="T9" s="68">
        <v>16.938790459798401</v>
      </c>
      <c r="U9" s="70">
        <v>2.8546080125666999</v>
      </c>
      <c r="V9" s="55"/>
      <c r="W9" s="55"/>
    </row>
    <row r="10" spans="1:23" ht="14.25" thickBot="1" x14ac:dyDescent="0.2">
      <c r="A10" s="51"/>
      <c r="B10" s="53" t="s">
        <v>8</v>
      </c>
      <c r="C10" s="54"/>
      <c r="D10" s="68">
        <v>137113.03099999999</v>
      </c>
      <c r="E10" s="68">
        <v>120377.9372</v>
      </c>
      <c r="F10" s="69">
        <v>113.90212707516</v>
      </c>
      <c r="G10" s="68">
        <v>104197.70940000001</v>
      </c>
      <c r="H10" s="69">
        <v>31.589294802674399</v>
      </c>
      <c r="I10" s="68">
        <v>22658.250899999999</v>
      </c>
      <c r="J10" s="69">
        <v>16.525235227277602</v>
      </c>
      <c r="K10" s="68">
        <v>26543.645100000002</v>
      </c>
      <c r="L10" s="69">
        <v>25.474307691450999</v>
      </c>
      <c r="M10" s="69">
        <v>-0.14637756741254801</v>
      </c>
      <c r="N10" s="68">
        <v>4436049.3804000001</v>
      </c>
      <c r="O10" s="68">
        <v>55043138.1866</v>
      </c>
      <c r="P10" s="68">
        <v>94482</v>
      </c>
      <c r="Q10" s="68">
        <v>80090</v>
      </c>
      <c r="R10" s="69">
        <v>17.969783993007901</v>
      </c>
      <c r="S10" s="68">
        <v>1.45120796553841</v>
      </c>
      <c r="T10" s="68">
        <v>1.27225400049944</v>
      </c>
      <c r="U10" s="70">
        <v>12.3313797394006</v>
      </c>
      <c r="V10" s="55"/>
      <c r="W10" s="55"/>
    </row>
    <row r="11" spans="1:23" ht="14.25" thickBot="1" x14ac:dyDescent="0.2">
      <c r="A11" s="51"/>
      <c r="B11" s="53" t="s">
        <v>9</v>
      </c>
      <c r="C11" s="54"/>
      <c r="D11" s="68">
        <v>53921.685700000002</v>
      </c>
      <c r="E11" s="68">
        <v>55592.485399999998</v>
      </c>
      <c r="F11" s="69">
        <v>96.994558368854698</v>
      </c>
      <c r="G11" s="68">
        <v>44082.744400000003</v>
      </c>
      <c r="H11" s="69">
        <v>22.3192576458556</v>
      </c>
      <c r="I11" s="68">
        <v>12526.621499999999</v>
      </c>
      <c r="J11" s="69">
        <v>23.231138525033199</v>
      </c>
      <c r="K11" s="68">
        <v>10607.2839</v>
      </c>
      <c r="L11" s="69">
        <v>24.062213104862899</v>
      </c>
      <c r="M11" s="69">
        <v>0.180945246501793</v>
      </c>
      <c r="N11" s="68">
        <v>1638516.2137</v>
      </c>
      <c r="O11" s="68">
        <v>22110939.745900001</v>
      </c>
      <c r="P11" s="68">
        <v>2674</v>
      </c>
      <c r="Q11" s="68">
        <v>2282</v>
      </c>
      <c r="R11" s="69">
        <v>17.177914110429398</v>
      </c>
      <c r="S11" s="68">
        <v>20.165177898279701</v>
      </c>
      <c r="T11" s="68">
        <v>19.279589877300602</v>
      </c>
      <c r="U11" s="70">
        <v>4.3916697658029102</v>
      </c>
      <c r="V11" s="55"/>
      <c r="W11" s="55"/>
    </row>
    <row r="12" spans="1:23" ht="14.25" thickBot="1" x14ac:dyDescent="0.2">
      <c r="A12" s="51"/>
      <c r="B12" s="53" t="s">
        <v>10</v>
      </c>
      <c r="C12" s="54"/>
      <c r="D12" s="68">
        <v>256550.25570000001</v>
      </c>
      <c r="E12" s="68">
        <v>271359.25380000001</v>
      </c>
      <c r="F12" s="69">
        <v>94.542659631974601</v>
      </c>
      <c r="G12" s="68">
        <v>374300.68339999998</v>
      </c>
      <c r="H12" s="69">
        <v>-31.458779778439499</v>
      </c>
      <c r="I12" s="68">
        <v>47714.129699999998</v>
      </c>
      <c r="J12" s="69">
        <v>18.598355932178499</v>
      </c>
      <c r="K12" s="68">
        <v>-42601.679799999998</v>
      </c>
      <c r="L12" s="69">
        <v>-11.381672994295201</v>
      </c>
      <c r="M12" s="69">
        <v>-2.12000582897203</v>
      </c>
      <c r="N12" s="68">
        <v>9219508.7664000001</v>
      </c>
      <c r="O12" s="68">
        <v>73625603.413800001</v>
      </c>
      <c r="P12" s="68">
        <v>3313</v>
      </c>
      <c r="Q12" s="68">
        <v>5551</v>
      </c>
      <c r="R12" s="69">
        <v>-40.317059989191101</v>
      </c>
      <c r="S12" s="68">
        <v>77.437445125264105</v>
      </c>
      <c r="T12" s="68">
        <v>53.850571176364603</v>
      </c>
      <c r="U12" s="70">
        <v>30.459261550720001</v>
      </c>
      <c r="V12" s="55"/>
      <c r="W12" s="55"/>
    </row>
    <row r="13" spans="1:23" ht="14.25" thickBot="1" x14ac:dyDescent="0.2">
      <c r="A13" s="51"/>
      <c r="B13" s="53" t="s">
        <v>11</v>
      </c>
      <c r="C13" s="54"/>
      <c r="D13" s="68">
        <v>360470.57010000001</v>
      </c>
      <c r="E13" s="68">
        <v>293113.5257</v>
      </c>
      <c r="F13" s="69">
        <v>122.979848589089</v>
      </c>
      <c r="G13" s="68">
        <v>320829.49729999999</v>
      </c>
      <c r="H13" s="69">
        <v>12.355806786348101</v>
      </c>
      <c r="I13" s="68">
        <v>88665.5049</v>
      </c>
      <c r="J13" s="69">
        <v>24.597155011961998</v>
      </c>
      <c r="K13" s="68">
        <v>73857.868400000007</v>
      </c>
      <c r="L13" s="69">
        <v>23.020909555251201</v>
      </c>
      <c r="M13" s="69">
        <v>0.20048827323047899</v>
      </c>
      <c r="N13" s="68">
        <v>9365612.0983000007</v>
      </c>
      <c r="O13" s="68">
        <v>108677072.9773</v>
      </c>
      <c r="P13" s="68">
        <v>11758</v>
      </c>
      <c r="Q13" s="68">
        <v>10260</v>
      </c>
      <c r="R13" s="69">
        <v>14.6003898635478</v>
      </c>
      <c r="S13" s="68">
        <v>30.657473218234401</v>
      </c>
      <c r="T13" s="68">
        <v>31.459321072124801</v>
      </c>
      <c r="U13" s="70">
        <v>-2.6155053555210901</v>
      </c>
      <c r="V13" s="55"/>
      <c r="W13" s="55"/>
    </row>
    <row r="14" spans="1:23" ht="14.25" thickBot="1" x14ac:dyDescent="0.2">
      <c r="A14" s="51"/>
      <c r="B14" s="53" t="s">
        <v>12</v>
      </c>
      <c r="C14" s="54"/>
      <c r="D14" s="68">
        <v>199302.10219999999</v>
      </c>
      <c r="E14" s="68">
        <v>181651.65729999999</v>
      </c>
      <c r="F14" s="69">
        <v>109.716644022053</v>
      </c>
      <c r="G14" s="68">
        <v>157125.4455</v>
      </c>
      <c r="H14" s="69">
        <v>26.842664831139601</v>
      </c>
      <c r="I14" s="68">
        <v>38898.653299999998</v>
      </c>
      <c r="J14" s="69">
        <v>19.5174325160731</v>
      </c>
      <c r="K14" s="68">
        <v>32885.969400000002</v>
      </c>
      <c r="L14" s="69">
        <v>20.9297541180241</v>
      </c>
      <c r="M14" s="69">
        <v>0.18283432143557199</v>
      </c>
      <c r="N14" s="68">
        <v>4933788.6983000003</v>
      </c>
      <c r="O14" s="68">
        <v>52742945.797300003</v>
      </c>
      <c r="P14" s="68">
        <v>3544</v>
      </c>
      <c r="Q14" s="68">
        <v>3745</v>
      </c>
      <c r="R14" s="69">
        <v>-5.3671562082776996</v>
      </c>
      <c r="S14" s="68">
        <v>56.2364848194131</v>
      </c>
      <c r="T14" s="68">
        <v>53.335599412550103</v>
      </c>
      <c r="U14" s="70">
        <v>5.1583690128897004</v>
      </c>
      <c r="V14" s="55"/>
      <c r="W14" s="55"/>
    </row>
    <row r="15" spans="1:23" ht="14.25" thickBot="1" x14ac:dyDescent="0.2">
      <c r="A15" s="51"/>
      <c r="B15" s="53" t="s">
        <v>13</v>
      </c>
      <c r="C15" s="54"/>
      <c r="D15" s="68">
        <v>217374.10500000001</v>
      </c>
      <c r="E15" s="68">
        <v>81578.6005</v>
      </c>
      <c r="F15" s="69">
        <v>266.45971329209101</v>
      </c>
      <c r="G15" s="68">
        <v>109565.79029999999</v>
      </c>
      <c r="H15" s="69">
        <v>98.395963196917705</v>
      </c>
      <c r="I15" s="68">
        <v>26117.6878</v>
      </c>
      <c r="J15" s="69">
        <v>12.015086985637</v>
      </c>
      <c r="K15" s="68">
        <v>22628.076499999999</v>
      </c>
      <c r="L15" s="69">
        <v>20.652501513512998</v>
      </c>
      <c r="M15" s="69">
        <v>0.154215993568875</v>
      </c>
      <c r="N15" s="68">
        <v>3146579.9127000002</v>
      </c>
      <c r="O15" s="68">
        <v>40868140.668499999</v>
      </c>
      <c r="P15" s="68">
        <v>8087</v>
      </c>
      <c r="Q15" s="68">
        <v>6254</v>
      </c>
      <c r="R15" s="69">
        <v>29.309242085065598</v>
      </c>
      <c r="S15" s="68">
        <v>26.879449115865</v>
      </c>
      <c r="T15" s="68">
        <v>27.667174016629399</v>
      </c>
      <c r="U15" s="70">
        <v>-2.9305842443752201</v>
      </c>
      <c r="V15" s="55"/>
      <c r="W15" s="55"/>
    </row>
    <row r="16" spans="1:23" ht="14.25" thickBot="1" x14ac:dyDescent="0.2">
      <c r="A16" s="51"/>
      <c r="B16" s="53" t="s">
        <v>14</v>
      </c>
      <c r="C16" s="54"/>
      <c r="D16" s="68">
        <v>719943.12679999997</v>
      </c>
      <c r="E16" s="68">
        <v>791605.7</v>
      </c>
      <c r="F16" s="69">
        <v>90.947188328734896</v>
      </c>
      <c r="G16" s="68">
        <v>627735.91059999994</v>
      </c>
      <c r="H16" s="69">
        <v>14.6888547624855</v>
      </c>
      <c r="I16" s="68">
        <v>50931.130700000002</v>
      </c>
      <c r="J16" s="69">
        <v>7.0743269577943604</v>
      </c>
      <c r="K16" s="68">
        <v>22703.9395</v>
      </c>
      <c r="L16" s="69">
        <v>3.61679794267293</v>
      </c>
      <c r="M16" s="69">
        <v>1.2432728337740699</v>
      </c>
      <c r="N16" s="68">
        <v>29549632.3259</v>
      </c>
      <c r="O16" s="68">
        <v>310699186.71689999</v>
      </c>
      <c r="P16" s="68">
        <v>39868</v>
      </c>
      <c r="Q16" s="68">
        <v>30316</v>
      </c>
      <c r="R16" s="69">
        <v>31.508114526982499</v>
      </c>
      <c r="S16" s="68">
        <v>18.058170131433702</v>
      </c>
      <c r="T16" s="68">
        <v>20.5988541694155</v>
      </c>
      <c r="U16" s="70">
        <v>-14.0694434679138</v>
      </c>
      <c r="V16" s="55"/>
      <c r="W16" s="55"/>
    </row>
    <row r="17" spans="1:21" ht="12" thickBot="1" x14ac:dyDescent="0.2">
      <c r="A17" s="51"/>
      <c r="B17" s="53" t="s">
        <v>15</v>
      </c>
      <c r="C17" s="54"/>
      <c r="D17" s="68">
        <v>430614.38020000001</v>
      </c>
      <c r="E17" s="68">
        <v>619225.24069999997</v>
      </c>
      <c r="F17" s="69">
        <v>69.540831331942201</v>
      </c>
      <c r="G17" s="68">
        <v>842208.22750000004</v>
      </c>
      <c r="H17" s="69">
        <v>-48.870793927265503</v>
      </c>
      <c r="I17" s="68">
        <v>54019.638599999998</v>
      </c>
      <c r="J17" s="69">
        <v>12.5447827763928</v>
      </c>
      <c r="K17" s="68">
        <v>6022.5941000000003</v>
      </c>
      <c r="L17" s="69">
        <v>0.71509561452247905</v>
      </c>
      <c r="M17" s="69">
        <v>7.9694968153341099</v>
      </c>
      <c r="N17" s="68">
        <v>20321192.3356</v>
      </c>
      <c r="O17" s="68">
        <v>299030300.1257</v>
      </c>
      <c r="P17" s="68">
        <v>10912</v>
      </c>
      <c r="Q17" s="68">
        <v>9538</v>
      </c>
      <c r="R17" s="69">
        <v>14.4055357517299</v>
      </c>
      <c r="S17" s="68">
        <v>39.462461528592399</v>
      </c>
      <c r="T17" s="68">
        <v>53.297075749633002</v>
      </c>
      <c r="U17" s="70">
        <v>-35.0576565301606</v>
      </c>
    </row>
    <row r="18" spans="1:21" ht="12" thickBot="1" x14ac:dyDescent="0.2">
      <c r="A18" s="51"/>
      <c r="B18" s="53" t="s">
        <v>16</v>
      </c>
      <c r="C18" s="54"/>
      <c r="D18" s="68">
        <v>1809783.2694000001</v>
      </c>
      <c r="E18" s="68">
        <v>1505036.4617999999</v>
      </c>
      <c r="F18" s="69">
        <v>120.24846675379101</v>
      </c>
      <c r="G18" s="68">
        <v>1427890.4003999999</v>
      </c>
      <c r="H18" s="69">
        <v>26.745250818481502</v>
      </c>
      <c r="I18" s="68">
        <v>272270.32400000002</v>
      </c>
      <c r="J18" s="69">
        <v>15.044360758748001</v>
      </c>
      <c r="K18" s="68">
        <v>227781.5251</v>
      </c>
      <c r="L18" s="69">
        <v>15.952311538489999</v>
      </c>
      <c r="M18" s="69">
        <v>0.19531346486713</v>
      </c>
      <c r="N18" s="68">
        <v>53999291.343000002</v>
      </c>
      <c r="O18" s="68">
        <v>683908015.37660003</v>
      </c>
      <c r="P18" s="68">
        <v>90206</v>
      </c>
      <c r="Q18" s="68">
        <v>66993</v>
      </c>
      <c r="R18" s="69">
        <v>34.649888794351703</v>
      </c>
      <c r="S18" s="68">
        <v>20.062781515642001</v>
      </c>
      <c r="T18" s="68">
        <v>19.566803177943999</v>
      </c>
      <c r="U18" s="70">
        <v>2.4721314804296699</v>
      </c>
    </row>
    <row r="19" spans="1:21" ht="12" thickBot="1" x14ac:dyDescent="0.2">
      <c r="A19" s="51"/>
      <c r="B19" s="53" t="s">
        <v>17</v>
      </c>
      <c r="C19" s="54"/>
      <c r="D19" s="68">
        <v>770970.56810000003</v>
      </c>
      <c r="E19" s="68">
        <v>723130.79920000001</v>
      </c>
      <c r="F19" s="69">
        <v>106.61564532349099</v>
      </c>
      <c r="G19" s="68">
        <v>580703.86250000005</v>
      </c>
      <c r="H19" s="69">
        <v>32.764842441529296</v>
      </c>
      <c r="I19" s="68">
        <v>15070.496800000001</v>
      </c>
      <c r="J19" s="69">
        <v>1.95474346538807</v>
      </c>
      <c r="K19" s="68">
        <v>58784.816599999998</v>
      </c>
      <c r="L19" s="69">
        <v>10.123028344761501</v>
      </c>
      <c r="M19" s="69">
        <v>-0.74363283460511798</v>
      </c>
      <c r="N19" s="68">
        <v>21026850.527800001</v>
      </c>
      <c r="O19" s="68">
        <v>222390362.3091</v>
      </c>
      <c r="P19" s="68">
        <v>15245</v>
      </c>
      <c r="Q19" s="68">
        <v>11292</v>
      </c>
      <c r="R19" s="69">
        <v>35.007084661707403</v>
      </c>
      <c r="S19" s="68">
        <v>50.572028081338097</v>
      </c>
      <c r="T19" s="68">
        <v>43.320965603967402</v>
      </c>
      <c r="U19" s="70">
        <v>14.3380891620727</v>
      </c>
    </row>
    <row r="20" spans="1:21" ht="12" thickBot="1" x14ac:dyDescent="0.2">
      <c r="A20" s="51"/>
      <c r="B20" s="53" t="s">
        <v>18</v>
      </c>
      <c r="C20" s="54"/>
      <c r="D20" s="68">
        <v>976729.65260000003</v>
      </c>
      <c r="E20" s="68">
        <v>947950.75710000005</v>
      </c>
      <c r="F20" s="69">
        <v>103.035906167536</v>
      </c>
      <c r="G20" s="68">
        <v>2638764.9166999999</v>
      </c>
      <c r="H20" s="69">
        <v>-62.985347939918697</v>
      </c>
      <c r="I20" s="68">
        <v>78302.973599999998</v>
      </c>
      <c r="J20" s="69">
        <v>8.0168522980296402</v>
      </c>
      <c r="K20" s="68">
        <v>-75679.635899999994</v>
      </c>
      <c r="L20" s="69">
        <v>-2.8679946220690198</v>
      </c>
      <c r="M20" s="69">
        <v>-2.0346637198871602</v>
      </c>
      <c r="N20" s="68">
        <v>33226095.134199999</v>
      </c>
      <c r="O20" s="68">
        <v>339589916.85280001</v>
      </c>
      <c r="P20" s="68">
        <v>43034</v>
      </c>
      <c r="Q20" s="68">
        <v>37078</v>
      </c>
      <c r="R20" s="69">
        <v>16.0634338421706</v>
      </c>
      <c r="S20" s="68">
        <v>22.6966968582981</v>
      </c>
      <c r="T20" s="68">
        <v>23.4283024515885</v>
      </c>
      <c r="U20" s="70">
        <v>-3.2234011753255101</v>
      </c>
    </row>
    <row r="21" spans="1:21" ht="12" thickBot="1" x14ac:dyDescent="0.2">
      <c r="A21" s="51"/>
      <c r="B21" s="53" t="s">
        <v>19</v>
      </c>
      <c r="C21" s="54"/>
      <c r="D21" s="68">
        <v>377438.91639999999</v>
      </c>
      <c r="E21" s="68">
        <v>353688.43239999999</v>
      </c>
      <c r="F21" s="69">
        <v>106.715086450195</v>
      </c>
      <c r="G21" s="68">
        <v>329710.61109999998</v>
      </c>
      <c r="H21" s="69">
        <v>14.475817184277499</v>
      </c>
      <c r="I21" s="68">
        <v>24643.7209</v>
      </c>
      <c r="J21" s="69">
        <v>6.5291944813351499</v>
      </c>
      <c r="K21" s="68">
        <v>35548.462699999996</v>
      </c>
      <c r="L21" s="69">
        <v>10.7817163000612</v>
      </c>
      <c r="M21" s="69">
        <v>-0.306757057035831</v>
      </c>
      <c r="N21" s="68">
        <v>12013073.374600001</v>
      </c>
      <c r="O21" s="68">
        <v>131942109.48370001</v>
      </c>
      <c r="P21" s="68">
        <v>35322</v>
      </c>
      <c r="Q21" s="68">
        <v>30056</v>
      </c>
      <c r="R21" s="69">
        <v>17.520628160766599</v>
      </c>
      <c r="S21" s="68">
        <v>10.6856609591756</v>
      </c>
      <c r="T21" s="68">
        <v>10.7676633184722</v>
      </c>
      <c r="U21" s="70">
        <v>-0.76740558782363799</v>
      </c>
    </row>
    <row r="22" spans="1:21" ht="12" thickBot="1" x14ac:dyDescent="0.2">
      <c r="A22" s="51"/>
      <c r="B22" s="53" t="s">
        <v>20</v>
      </c>
      <c r="C22" s="54"/>
      <c r="D22" s="68">
        <v>1148806.4129999999</v>
      </c>
      <c r="E22" s="68">
        <v>951141.17150000005</v>
      </c>
      <c r="F22" s="69">
        <v>120.78190361461</v>
      </c>
      <c r="G22" s="68">
        <v>899605.51820000005</v>
      </c>
      <c r="H22" s="69">
        <v>27.701130079617599</v>
      </c>
      <c r="I22" s="68">
        <v>94361.511799999993</v>
      </c>
      <c r="J22" s="69">
        <v>8.2138740463316005</v>
      </c>
      <c r="K22" s="68">
        <v>120790.285</v>
      </c>
      <c r="L22" s="69">
        <v>13.4270280202023</v>
      </c>
      <c r="M22" s="69">
        <v>-0.21879883137952699</v>
      </c>
      <c r="N22" s="68">
        <v>36953371.2073</v>
      </c>
      <c r="O22" s="68">
        <v>408491163.0219</v>
      </c>
      <c r="P22" s="68">
        <v>69561</v>
      </c>
      <c r="Q22" s="68">
        <v>54083</v>
      </c>
      <c r="R22" s="69">
        <v>28.6189745391343</v>
      </c>
      <c r="S22" s="68">
        <v>16.515093414413201</v>
      </c>
      <c r="T22" s="68">
        <v>16.904309054601299</v>
      </c>
      <c r="U22" s="70">
        <v>-2.3567268462940199</v>
      </c>
    </row>
    <row r="23" spans="1:21" ht="12" thickBot="1" x14ac:dyDescent="0.2">
      <c r="A23" s="51"/>
      <c r="B23" s="53" t="s">
        <v>21</v>
      </c>
      <c r="C23" s="54"/>
      <c r="D23" s="68">
        <v>2829543.9309999999</v>
      </c>
      <c r="E23" s="68">
        <v>3091672.7283999999</v>
      </c>
      <c r="F23" s="69">
        <v>91.521457138975506</v>
      </c>
      <c r="G23" s="68">
        <v>2642231.0625</v>
      </c>
      <c r="H23" s="69">
        <v>7.0891933396154396</v>
      </c>
      <c r="I23" s="68">
        <v>145047.58119999999</v>
      </c>
      <c r="J23" s="69">
        <v>5.1261823366968597</v>
      </c>
      <c r="K23" s="68">
        <v>120031.8998</v>
      </c>
      <c r="L23" s="69">
        <v>4.5428237334561299</v>
      </c>
      <c r="M23" s="69">
        <v>0.208408610058507</v>
      </c>
      <c r="N23" s="68">
        <v>91920619.013699993</v>
      </c>
      <c r="O23" s="68">
        <v>878940927.49619997</v>
      </c>
      <c r="P23" s="68">
        <v>90405</v>
      </c>
      <c r="Q23" s="68">
        <v>72725</v>
      </c>
      <c r="R23" s="69">
        <v>24.310759711241001</v>
      </c>
      <c r="S23" s="68">
        <v>31.298533609866698</v>
      </c>
      <c r="T23" s="68">
        <v>29.8657397153661</v>
      </c>
      <c r="U23" s="70">
        <v>4.5778307455558398</v>
      </c>
    </row>
    <row r="24" spans="1:21" ht="12" thickBot="1" x14ac:dyDescent="0.2">
      <c r="A24" s="51"/>
      <c r="B24" s="53" t="s">
        <v>22</v>
      </c>
      <c r="C24" s="54"/>
      <c r="D24" s="68">
        <v>275648.10369999998</v>
      </c>
      <c r="E24" s="68">
        <v>283188.55349999998</v>
      </c>
      <c r="F24" s="69">
        <v>97.3373041717945</v>
      </c>
      <c r="G24" s="68">
        <v>312151.33649999998</v>
      </c>
      <c r="H24" s="69">
        <v>-11.694081854427701</v>
      </c>
      <c r="I24" s="68">
        <v>47704.671600000001</v>
      </c>
      <c r="J24" s="69">
        <v>17.306366689871801</v>
      </c>
      <c r="K24" s="68">
        <v>41421.303999999996</v>
      </c>
      <c r="L24" s="69">
        <v>13.269622505684801</v>
      </c>
      <c r="M24" s="69">
        <v>0.15169410407745701</v>
      </c>
      <c r="N24" s="68">
        <v>8487709.7379000001</v>
      </c>
      <c r="O24" s="68">
        <v>93030102.216700003</v>
      </c>
      <c r="P24" s="68">
        <v>30244</v>
      </c>
      <c r="Q24" s="68">
        <v>26016</v>
      </c>
      <c r="R24" s="69">
        <v>16.251537515375201</v>
      </c>
      <c r="S24" s="68">
        <v>9.1141417702684802</v>
      </c>
      <c r="T24" s="68">
        <v>9.0931713560885594</v>
      </c>
      <c r="U24" s="70">
        <v>0.23008654800971801</v>
      </c>
    </row>
    <row r="25" spans="1:21" ht="12" thickBot="1" x14ac:dyDescent="0.2">
      <c r="A25" s="51"/>
      <c r="B25" s="53" t="s">
        <v>23</v>
      </c>
      <c r="C25" s="54"/>
      <c r="D25" s="68">
        <v>325924.05379999999</v>
      </c>
      <c r="E25" s="68">
        <v>338522.67869999999</v>
      </c>
      <c r="F25" s="69">
        <v>96.278351291446299</v>
      </c>
      <c r="G25" s="68">
        <v>262767.6312</v>
      </c>
      <c r="H25" s="69">
        <v>24.035084653151099</v>
      </c>
      <c r="I25" s="68">
        <v>31187.727599999998</v>
      </c>
      <c r="J25" s="69">
        <v>9.5690168419229504</v>
      </c>
      <c r="K25" s="68">
        <v>20484.018100000001</v>
      </c>
      <c r="L25" s="69">
        <v>7.7954875973323503</v>
      </c>
      <c r="M25" s="69">
        <v>0.52253954511004796</v>
      </c>
      <c r="N25" s="68">
        <v>9469758.0396999996</v>
      </c>
      <c r="O25" s="68">
        <v>91976331.344600007</v>
      </c>
      <c r="P25" s="68">
        <v>23069</v>
      </c>
      <c r="Q25" s="68">
        <v>20093</v>
      </c>
      <c r="R25" s="69">
        <v>14.8111282536207</v>
      </c>
      <c r="S25" s="68">
        <v>14.128226355715499</v>
      </c>
      <c r="T25" s="68">
        <v>13.742473398696101</v>
      </c>
      <c r="U25" s="70">
        <v>2.7303707295385</v>
      </c>
    </row>
    <row r="26" spans="1:21" ht="12" thickBot="1" x14ac:dyDescent="0.2">
      <c r="A26" s="51"/>
      <c r="B26" s="53" t="s">
        <v>24</v>
      </c>
      <c r="C26" s="54"/>
      <c r="D26" s="68">
        <v>525754.02469999995</v>
      </c>
      <c r="E26" s="68">
        <v>562142.33239999996</v>
      </c>
      <c r="F26" s="69">
        <v>93.526851545827498</v>
      </c>
      <c r="G26" s="68">
        <v>478412.55410000001</v>
      </c>
      <c r="H26" s="69">
        <v>9.8955326724357899</v>
      </c>
      <c r="I26" s="68">
        <v>125634.4759</v>
      </c>
      <c r="J26" s="69">
        <v>23.8960559496788</v>
      </c>
      <c r="K26" s="68">
        <v>94387.749599999996</v>
      </c>
      <c r="L26" s="69">
        <v>19.729363034288301</v>
      </c>
      <c r="M26" s="69">
        <v>0.33104641685407898</v>
      </c>
      <c r="N26" s="68">
        <v>16752705.108200001</v>
      </c>
      <c r="O26" s="68">
        <v>190344906.5487</v>
      </c>
      <c r="P26" s="68">
        <v>42830</v>
      </c>
      <c r="Q26" s="68">
        <v>35859</v>
      </c>
      <c r="R26" s="69">
        <v>19.4400290024819</v>
      </c>
      <c r="S26" s="68">
        <v>12.2753683095961</v>
      </c>
      <c r="T26" s="68">
        <v>12.3591360634708</v>
      </c>
      <c r="U26" s="70">
        <v>-0.68240521801088805</v>
      </c>
    </row>
    <row r="27" spans="1:21" ht="12" thickBot="1" x14ac:dyDescent="0.2">
      <c r="A27" s="51"/>
      <c r="B27" s="53" t="s">
        <v>25</v>
      </c>
      <c r="C27" s="54"/>
      <c r="D27" s="68">
        <v>289172.40409999999</v>
      </c>
      <c r="E27" s="68">
        <v>270317.88329999999</v>
      </c>
      <c r="F27" s="69">
        <v>106.974943932613</v>
      </c>
      <c r="G27" s="68">
        <v>258797.52100000001</v>
      </c>
      <c r="H27" s="69">
        <v>11.736929698024399</v>
      </c>
      <c r="I27" s="68">
        <v>81029.779399999999</v>
      </c>
      <c r="J27" s="69">
        <v>28.0212697515835</v>
      </c>
      <c r="K27" s="68">
        <v>72265.000400000004</v>
      </c>
      <c r="L27" s="69">
        <v>27.923374273743502</v>
      </c>
      <c r="M27" s="69">
        <v>0.121286638780673</v>
      </c>
      <c r="N27" s="68">
        <v>7542065.7702000001</v>
      </c>
      <c r="O27" s="68">
        <v>85117580.218199998</v>
      </c>
      <c r="P27" s="68">
        <v>40108</v>
      </c>
      <c r="Q27" s="68">
        <v>33216</v>
      </c>
      <c r="R27" s="69">
        <v>20.7490366088632</v>
      </c>
      <c r="S27" s="68">
        <v>7.2098435249825501</v>
      </c>
      <c r="T27" s="68">
        <v>7.3987736121146499</v>
      </c>
      <c r="U27" s="70">
        <v>-2.6204464282400002</v>
      </c>
    </row>
    <row r="28" spans="1:21" ht="12" thickBot="1" x14ac:dyDescent="0.2">
      <c r="A28" s="51"/>
      <c r="B28" s="53" t="s">
        <v>26</v>
      </c>
      <c r="C28" s="54"/>
      <c r="D28" s="68">
        <v>1138371.0967999999</v>
      </c>
      <c r="E28" s="68">
        <v>1193809.7788</v>
      </c>
      <c r="F28" s="69">
        <v>95.356154474147004</v>
      </c>
      <c r="G28" s="68">
        <v>883408.88260000001</v>
      </c>
      <c r="H28" s="69">
        <v>28.861178466941499</v>
      </c>
      <c r="I28" s="68">
        <v>57065.662499999999</v>
      </c>
      <c r="J28" s="69">
        <v>5.0129226453845801</v>
      </c>
      <c r="K28" s="68">
        <v>46920.643199999999</v>
      </c>
      <c r="L28" s="69">
        <v>5.31131666481616</v>
      </c>
      <c r="M28" s="69">
        <v>0.21621654368113999</v>
      </c>
      <c r="N28" s="68">
        <v>33467036.778999999</v>
      </c>
      <c r="O28" s="68">
        <v>293881882.80909997</v>
      </c>
      <c r="P28" s="68">
        <v>57213</v>
      </c>
      <c r="Q28" s="68">
        <v>52801</v>
      </c>
      <c r="R28" s="69">
        <v>8.3559023503342793</v>
      </c>
      <c r="S28" s="68">
        <v>19.897070539912299</v>
      </c>
      <c r="T28" s="68">
        <v>19.144973737239798</v>
      </c>
      <c r="U28" s="70">
        <v>3.7799373589382199</v>
      </c>
    </row>
    <row r="29" spans="1:21" ht="12" thickBot="1" x14ac:dyDescent="0.2">
      <c r="A29" s="51"/>
      <c r="B29" s="53" t="s">
        <v>27</v>
      </c>
      <c r="C29" s="54"/>
      <c r="D29" s="68">
        <v>709515.46779999998</v>
      </c>
      <c r="E29" s="68">
        <v>626066.50040000002</v>
      </c>
      <c r="F29" s="69">
        <v>113.32909001626599</v>
      </c>
      <c r="G29" s="68">
        <v>572725.73789999995</v>
      </c>
      <c r="H29" s="69">
        <v>23.883985099318799</v>
      </c>
      <c r="I29" s="68">
        <v>108854.6574</v>
      </c>
      <c r="J29" s="69">
        <v>15.342111953884</v>
      </c>
      <c r="K29" s="68">
        <v>83940.846000000005</v>
      </c>
      <c r="L29" s="69">
        <v>14.656377467474</v>
      </c>
      <c r="M29" s="69">
        <v>0.29680200506914101</v>
      </c>
      <c r="N29" s="68">
        <v>21325043.9507</v>
      </c>
      <c r="O29" s="68">
        <v>205418083.8915</v>
      </c>
      <c r="P29" s="68">
        <v>118342</v>
      </c>
      <c r="Q29" s="68">
        <v>109192</v>
      </c>
      <c r="R29" s="69">
        <v>8.3797347791046999</v>
      </c>
      <c r="S29" s="68">
        <v>5.9954662571192001</v>
      </c>
      <c r="T29" s="68">
        <v>6.2970753800644701</v>
      </c>
      <c r="U29" s="70">
        <v>-5.0306199720019498</v>
      </c>
    </row>
    <row r="30" spans="1:21" ht="12" thickBot="1" x14ac:dyDescent="0.2">
      <c r="A30" s="51"/>
      <c r="B30" s="53" t="s">
        <v>28</v>
      </c>
      <c r="C30" s="54"/>
      <c r="D30" s="68">
        <v>970681.58739999996</v>
      </c>
      <c r="E30" s="68">
        <v>1217294.1838</v>
      </c>
      <c r="F30" s="69">
        <v>79.740920503690006</v>
      </c>
      <c r="G30" s="68">
        <v>994088.54920000001</v>
      </c>
      <c r="H30" s="69">
        <v>-2.3546153729300099</v>
      </c>
      <c r="I30" s="68">
        <v>120452.4317</v>
      </c>
      <c r="J30" s="69">
        <v>12.409057023800701</v>
      </c>
      <c r="K30" s="68">
        <v>119362.60830000001</v>
      </c>
      <c r="L30" s="69">
        <v>12.0072410446794</v>
      </c>
      <c r="M30" s="69">
        <v>9.1303584558150002E-3</v>
      </c>
      <c r="N30" s="68">
        <v>38083882.310099997</v>
      </c>
      <c r="O30" s="68">
        <v>371934217.63889998</v>
      </c>
      <c r="P30" s="68">
        <v>77123</v>
      </c>
      <c r="Q30" s="68">
        <v>61936</v>
      </c>
      <c r="R30" s="69">
        <v>24.520472746060399</v>
      </c>
      <c r="S30" s="68">
        <v>12.586149234340001</v>
      </c>
      <c r="T30" s="68">
        <v>12.616214900865399</v>
      </c>
      <c r="U30" s="70">
        <v>-0.238878992817186</v>
      </c>
    </row>
    <row r="31" spans="1:21" ht="12" thickBot="1" x14ac:dyDescent="0.2">
      <c r="A31" s="51"/>
      <c r="B31" s="53" t="s">
        <v>29</v>
      </c>
      <c r="C31" s="54"/>
      <c r="D31" s="68">
        <v>1478252.4591999999</v>
      </c>
      <c r="E31" s="68">
        <v>1202854.1499000001</v>
      </c>
      <c r="F31" s="69">
        <v>122.895403347355</v>
      </c>
      <c r="G31" s="68">
        <v>1203261.9173999999</v>
      </c>
      <c r="H31" s="69">
        <v>22.8537559298974</v>
      </c>
      <c r="I31" s="68">
        <v>-25001.928599999999</v>
      </c>
      <c r="J31" s="69">
        <v>-1.6913165572226101</v>
      </c>
      <c r="K31" s="68">
        <v>22441.810099999999</v>
      </c>
      <c r="L31" s="69">
        <v>1.8650810580369801</v>
      </c>
      <c r="M31" s="69">
        <v>-2.1140780751905601</v>
      </c>
      <c r="N31" s="68">
        <v>34527832.412699997</v>
      </c>
      <c r="O31" s="68">
        <v>316629317.20810002</v>
      </c>
      <c r="P31" s="68">
        <v>41856</v>
      </c>
      <c r="Q31" s="68">
        <v>35901</v>
      </c>
      <c r="R31" s="69">
        <v>16.587281691317799</v>
      </c>
      <c r="S31" s="68">
        <v>35.317575955657503</v>
      </c>
      <c r="T31" s="68">
        <v>25.250614631904401</v>
      </c>
      <c r="U31" s="70">
        <v>28.504111766879301</v>
      </c>
    </row>
    <row r="32" spans="1:21" ht="12" thickBot="1" x14ac:dyDescent="0.2">
      <c r="A32" s="51"/>
      <c r="B32" s="53" t="s">
        <v>30</v>
      </c>
      <c r="C32" s="54"/>
      <c r="D32" s="68">
        <v>124692.4699</v>
      </c>
      <c r="E32" s="68">
        <v>129568.2647</v>
      </c>
      <c r="F32" s="69">
        <v>96.236891177566307</v>
      </c>
      <c r="G32" s="68">
        <v>126608.35219999999</v>
      </c>
      <c r="H32" s="69">
        <v>-1.5132353171878601</v>
      </c>
      <c r="I32" s="68">
        <v>35518.997600000002</v>
      </c>
      <c r="J32" s="69">
        <v>28.485278724918398</v>
      </c>
      <c r="K32" s="68">
        <v>13419.002500000001</v>
      </c>
      <c r="L32" s="69">
        <v>10.5988288030179</v>
      </c>
      <c r="M32" s="69">
        <v>1.64691787634737</v>
      </c>
      <c r="N32" s="68">
        <v>3677413.7928999998</v>
      </c>
      <c r="O32" s="68">
        <v>45267198.258299999</v>
      </c>
      <c r="P32" s="68">
        <v>27248</v>
      </c>
      <c r="Q32" s="68">
        <v>24539</v>
      </c>
      <c r="R32" s="69">
        <v>11.039569664615501</v>
      </c>
      <c r="S32" s="68">
        <v>4.5762063233998802</v>
      </c>
      <c r="T32" s="68">
        <v>4.3645625331105604</v>
      </c>
      <c r="U32" s="70">
        <v>4.6248743026971697</v>
      </c>
    </row>
    <row r="33" spans="1:21" ht="12" thickBot="1" x14ac:dyDescent="0.2">
      <c r="A33" s="51"/>
      <c r="B33" s="53" t="s">
        <v>31</v>
      </c>
      <c r="C33" s="54"/>
      <c r="D33" s="71"/>
      <c r="E33" s="71"/>
      <c r="F33" s="71"/>
      <c r="G33" s="68">
        <v>83.226100000000002</v>
      </c>
      <c r="H33" s="71"/>
      <c r="I33" s="71"/>
      <c r="J33" s="71"/>
      <c r="K33" s="68">
        <v>14.7654</v>
      </c>
      <c r="L33" s="69">
        <v>17.741309517086599</v>
      </c>
      <c r="M33" s="71"/>
      <c r="N33" s="68">
        <v>48.213700000000003</v>
      </c>
      <c r="O33" s="68">
        <v>4994.4328999999998</v>
      </c>
      <c r="P33" s="71"/>
      <c r="Q33" s="71"/>
      <c r="R33" s="71"/>
      <c r="S33" s="71"/>
      <c r="T33" s="71"/>
      <c r="U33" s="72"/>
    </row>
    <row r="34" spans="1:21" ht="12" thickBot="1" x14ac:dyDescent="0.2">
      <c r="A34" s="51"/>
      <c r="B34" s="53" t="s">
        <v>36</v>
      </c>
      <c r="C34" s="54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</row>
    <row r="35" spans="1:21" ht="12" thickBot="1" x14ac:dyDescent="0.2">
      <c r="A35" s="51"/>
      <c r="B35" s="53" t="s">
        <v>32</v>
      </c>
      <c r="C35" s="54"/>
      <c r="D35" s="68">
        <v>221696.01629999999</v>
      </c>
      <c r="E35" s="68">
        <v>162979.56109999999</v>
      </c>
      <c r="F35" s="69">
        <v>136.02688263712599</v>
      </c>
      <c r="G35" s="68">
        <v>199240.45139999999</v>
      </c>
      <c r="H35" s="69">
        <v>11.2705852361866</v>
      </c>
      <c r="I35" s="68">
        <v>21071.2775</v>
      </c>
      <c r="J35" s="69">
        <v>9.5045810257078607</v>
      </c>
      <c r="K35" s="68">
        <v>20904.4139</v>
      </c>
      <c r="L35" s="69">
        <v>10.492053071106399</v>
      </c>
      <c r="M35" s="69">
        <v>7.9822185304129992E-3</v>
      </c>
      <c r="N35" s="68">
        <v>6329033.4018000001</v>
      </c>
      <c r="O35" s="68">
        <v>52899071.266099997</v>
      </c>
      <c r="P35" s="68">
        <v>16084</v>
      </c>
      <c r="Q35" s="68">
        <v>14186</v>
      </c>
      <c r="R35" s="69">
        <v>13.3793881291414</v>
      </c>
      <c r="S35" s="68">
        <v>13.783636924894299</v>
      </c>
      <c r="T35" s="68">
        <v>13.4665553150994</v>
      </c>
      <c r="U35" s="70">
        <v>2.30042050238742</v>
      </c>
    </row>
    <row r="36" spans="1:21" ht="12" thickBot="1" x14ac:dyDescent="0.2">
      <c r="A36" s="51"/>
      <c r="B36" s="53" t="s">
        <v>37</v>
      </c>
      <c r="C36" s="54"/>
      <c r="D36" s="71"/>
      <c r="E36" s="68">
        <v>851081.99479999999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</row>
    <row r="37" spans="1:21" ht="12" thickBot="1" x14ac:dyDescent="0.2">
      <c r="A37" s="51"/>
      <c r="B37" s="53" t="s">
        <v>38</v>
      </c>
      <c r="C37" s="54"/>
      <c r="D37" s="71"/>
      <c r="E37" s="68">
        <v>438400.82890000002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</row>
    <row r="38" spans="1:21" ht="12" thickBot="1" x14ac:dyDescent="0.2">
      <c r="A38" s="51"/>
      <c r="B38" s="53" t="s">
        <v>39</v>
      </c>
      <c r="C38" s="54"/>
      <c r="D38" s="71"/>
      <c r="E38" s="68">
        <v>389572.69650000002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</row>
    <row r="39" spans="1:21" ht="12" customHeight="1" thickBot="1" x14ac:dyDescent="0.2">
      <c r="A39" s="51"/>
      <c r="B39" s="53" t="s">
        <v>33</v>
      </c>
      <c r="C39" s="54"/>
      <c r="D39" s="68">
        <v>254642.7347</v>
      </c>
      <c r="E39" s="68">
        <v>331421.82209999999</v>
      </c>
      <c r="F39" s="69">
        <v>76.833424270767097</v>
      </c>
      <c r="G39" s="68">
        <v>256335.4712</v>
      </c>
      <c r="H39" s="69">
        <v>-0.66035983708211399</v>
      </c>
      <c r="I39" s="68">
        <v>14214.9856</v>
      </c>
      <c r="J39" s="69">
        <v>5.5823252199780899</v>
      </c>
      <c r="K39" s="68">
        <v>13671.0869</v>
      </c>
      <c r="L39" s="69">
        <v>5.3332794076452403</v>
      </c>
      <c r="M39" s="69">
        <v>3.9784598253121001E-2</v>
      </c>
      <c r="N39" s="68">
        <v>8750473.7847000007</v>
      </c>
      <c r="O39" s="68">
        <v>87220499.760299996</v>
      </c>
      <c r="P39" s="68">
        <v>318</v>
      </c>
      <c r="Q39" s="68">
        <v>267</v>
      </c>
      <c r="R39" s="69">
        <v>19.101123595505602</v>
      </c>
      <c r="S39" s="68">
        <v>800.76331666666704</v>
      </c>
      <c r="T39" s="68">
        <v>656.25340000000006</v>
      </c>
      <c r="U39" s="70">
        <v>18.0465205709244</v>
      </c>
    </row>
    <row r="40" spans="1:21" ht="12" thickBot="1" x14ac:dyDescent="0.2">
      <c r="A40" s="51"/>
      <c r="B40" s="53" t="s">
        <v>34</v>
      </c>
      <c r="C40" s="54"/>
      <c r="D40" s="68">
        <v>441864.90980000002</v>
      </c>
      <c r="E40" s="68">
        <v>323600.99249999999</v>
      </c>
      <c r="F40" s="69">
        <v>136.54621587725799</v>
      </c>
      <c r="G40" s="68">
        <v>391485.78739999997</v>
      </c>
      <c r="H40" s="69">
        <v>12.8686976696105</v>
      </c>
      <c r="I40" s="68">
        <v>29813.7376</v>
      </c>
      <c r="J40" s="69">
        <v>6.7472516913584499</v>
      </c>
      <c r="K40" s="68">
        <v>27512.8361</v>
      </c>
      <c r="L40" s="69">
        <v>7.0277994720377404</v>
      </c>
      <c r="M40" s="69">
        <v>8.3630109656343002E-2</v>
      </c>
      <c r="N40" s="68">
        <v>13505637.800000001</v>
      </c>
      <c r="O40" s="68">
        <v>162677238.09639999</v>
      </c>
      <c r="P40" s="68">
        <v>2114</v>
      </c>
      <c r="Q40" s="68">
        <v>1860</v>
      </c>
      <c r="R40" s="69">
        <v>13.655913978494601</v>
      </c>
      <c r="S40" s="68">
        <v>209.01840577105</v>
      </c>
      <c r="T40" s="68">
        <v>191.835850537634</v>
      </c>
      <c r="U40" s="70">
        <v>8.2205943395419201</v>
      </c>
    </row>
    <row r="41" spans="1:21" ht="12" thickBot="1" x14ac:dyDescent="0.2">
      <c r="A41" s="51"/>
      <c r="B41" s="53" t="s">
        <v>40</v>
      </c>
      <c r="C41" s="54"/>
      <c r="D41" s="71"/>
      <c r="E41" s="68">
        <v>367602.44959999999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</row>
    <row r="42" spans="1:21" ht="12" thickBot="1" x14ac:dyDescent="0.2">
      <c r="A42" s="51"/>
      <c r="B42" s="53" t="s">
        <v>41</v>
      </c>
      <c r="C42" s="54"/>
      <c r="D42" s="71"/>
      <c r="E42" s="68">
        <v>159861.95540000001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</row>
    <row r="43" spans="1:21" ht="12" thickBot="1" x14ac:dyDescent="0.2">
      <c r="A43" s="51"/>
      <c r="B43" s="53" t="s">
        <v>71</v>
      </c>
      <c r="C43" s="54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170.9402</v>
      </c>
      <c r="P43" s="71"/>
      <c r="Q43" s="71"/>
      <c r="R43" s="71"/>
      <c r="S43" s="71"/>
      <c r="T43" s="71"/>
      <c r="U43" s="72"/>
    </row>
    <row r="44" spans="1:21" ht="12" thickBot="1" x14ac:dyDescent="0.2">
      <c r="A44" s="52"/>
      <c r="B44" s="53" t="s">
        <v>35</v>
      </c>
      <c r="C44" s="54"/>
      <c r="D44" s="73">
        <v>33660.542999999998</v>
      </c>
      <c r="E44" s="74"/>
      <c r="F44" s="74"/>
      <c r="G44" s="73">
        <v>47358.660499999998</v>
      </c>
      <c r="H44" s="75">
        <v>-28.924208065386502</v>
      </c>
      <c r="I44" s="73">
        <v>5201.7145</v>
      </c>
      <c r="J44" s="75">
        <v>15.4534479731952</v>
      </c>
      <c r="K44" s="73">
        <v>6464.9080999999996</v>
      </c>
      <c r="L44" s="75">
        <v>13.6509521843423</v>
      </c>
      <c r="M44" s="75">
        <v>-0.19539235213567899</v>
      </c>
      <c r="N44" s="73">
        <v>760405.99840000004</v>
      </c>
      <c r="O44" s="73">
        <v>10271316.351299999</v>
      </c>
      <c r="P44" s="73">
        <v>29</v>
      </c>
      <c r="Q44" s="73">
        <v>25</v>
      </c>
      <c r="R44" s="75">
        <v>16</v>
      </c>
      <c r="S44" s="73">
        <v>1160.70837931035</v>
      </c>
      <c r="T44" s="73">
        <v>256.74122399999999</v>
      </c>
      <c r="U44" s="76">
        <v>77.880643529725603</v>
      </c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43:C43"/>
    <mergeCell ref="B44:C4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0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61239</v>
      </c>
      <c r="D2" s="32">
        <v>643702.93654273497</v>
      </c>
      <c r="E2" s="32">
        <v>536885.32180940197</v>
      </c>
      <c r="F2" s="32">
        <v>106817.614733333</v>
      </c>
      <c r="G2" s="32">
        <v>536885.32180940197</v>
      </c>
      <c r="H2" s="32">
        <v>0.165942407078396</v>
      </c>
    </row>
    <row r="3" spans="1:8" ht="14.25" x14ac:dyDescent="0.2">
      <c r="A3" s="32">
        <v>2</v>
      </c>
      <c r="B3" s="33">
        <v>13</v>
      </c>
      <c r="C3" s="32">
        <v>10739.239</v>
      </c>
      <c r="D3" s="32">
        <v>97958.494470289705</v>
      </c>
      <c r="E3" s="32">
        <v>77722.468386710505</v>
      </c>
      <c r="F3" s="32">
        <v>20236.0260835792</v>
      </c>
      <c r="G3" s="32">
        <v>77722.468386710505</v>
      </c>
      <c r="H3" s="32">
        <v>0.206577553003498</v>
      </c>
    </row>
    <row r="4" spans="1:8" ht="14.25" x14ac:dyDescent="0.2">
      <c r="A4" s="32">
        <v>3</v>
      </c>
      <c r="B4" s="33">
        <v>14</v>
      </c>
      <c r="C4" s="32">
        <v>125128</v>
      </c>
      <c r="D4" s="32">
        <v>137115.31515641001</v>
      </c>
      <c r="E4" s="32">
        <v>114454.780393162</v>
      </c>
      <c r="F4" s="32">
        <v>22660.534763247899</v>
      </c>
      <c r="G4" s="32">
        <v>114454.780393162</v>
      </c>
      <c r="H4" s="32">
        <v>0.16526625590583</v>
      </c>
    </row>
    <row r="5" spans="1:8" ht="14.25" x14ac:dyDescent="0.2">
      <c r="A5" s="32">
        <v>4</v>
      </c>
      <c r="B5" s="33">
        <v>15</v>
      </c>
      <c r="C5" s="32">
        <v>3543</v>
      </c>
      <c r="D5" s="32">
        <v>53921.736393162399</v>
      </c>
      <c r="E5" s="32">
        <v>41395.0644051282</v>
      </c>
      <c r="F5" s="32">
        <v>12526.671988034201</v>
      </c>
      <c r="G5" s="32">
        <v>41395.0644051282</v>
      </c>
      <c r="H5" s="32">
        <v>0.23231210316926401</v>
      </c>
    </row>
    <row r="6" spans="1:8" ht="14.25" x14ac:dyDescent="0.2">
      <c r="A6" s="32">
        <v>5</v>
      </c>
      <c r="B6" s="33">
        <v>16</v>
      </c>
      <c r="C6" s="32">
        <v>5821</v>
      </c>
      <c r="D6" s="32">
        <v>256550.34519230801</v>
      </c>
      <c r="E6" s="32">
        <v>208836.09340854699</v>
      </c>
      <c r="F6" s="32">
        <v>47714.251783760701</v>
      </c>
      <c r="G6" s="32">
        <v>208836.09340854699</v>
      </c>
      <c r="H6" s="32">
        <v>0.18598397031192701</v>
      </c>
    </row>
    <row r="7" spans="1:8" ht="14.25" x14ac:dyDescent="0.2">
      <c r="A7" s="32">
        <v>6</v>
      </c>
      <c r="B7" s="33">
        <v>17</v>
      </c>
      <c r="C7" s="32">
        <v>22262</v>
      </c>
      <c r="D7" s="32">
        <v>360470.85903675202</v>
      </c>
      <c r="E7" s="32">
        <v>271805.06413162401</v>
      </c>
      <c r="F7" s="32">
        <v>88665.794905128205</v>
      </c>
      <c r="G7" s="32">
        <v>271805.06413162401</v>
      </c>
      <c r="H7" s="32">
        <v>0.245972157477751</v>
      </c>
    </row>
    <row r="8" spans="1:8" ht="14.25" x14ac:dyDescent="0.2">
      <c r="A8" s="32">
        <v>7</v>
      </c>
      <c r="B8" s="33">
        <v>18</v>
      </c>
      <c r="C8" s="32">
        <v>80648</v>
      </c>
      <c r="D8" s="32">
        <v>199302.08540854699</v>
      </c>
      <c r="E8" s="32">
        <v>160403.44935299101</v>
      </c>
      <c r="F8" s="32">
        <v>38898.636055555602</v>
      </c>
      <c r="G8" s="32">
        <v>160403.44935299101</v>
      </c>
      <c r="H8" s="32">
        <v>0.19517425508026001</v>
      </c>
    </row>
    <row r="9" spans="1:8" ht="14.25" x14ac:dyDescent="0.2">
      <c r="A9" s="32">
        <v>8</v>
      </c>
      <c r="B9" s="33">
        <v>19</v>
      </c>
      <c r="C9" s="32">
        <v>37468</v>
      </c>
      <c r="D9" s="32">
        <v>217374.39319914501</v>
      </c>
      <c r="E9" s="32">
        <v>191256.418315385</v>
      </c>
      <c r="F9" s="32">
        <v>26117.9748837607</v>
      </c>
      <c r="G9" s="32">
        <v>191256.418315385</v>
      </c>
      <c r="H9" s="32">
        <v>0.120152031246077</v>
      </c>
    </row>
    <row r="10" spans="1:8" ht="14.25" x14ac:dyDescent="0.2">
      <c r="A10" s="32">
        <v>9</v>
      </c>
      <c r="B10" s="33">
        <v>21</v>
      </c>
      <c r="C10" s="32">
        <v>172175</v>
      </c>
      <c r="D10" s="32">
        <v>719942.68773675198</v>
      </c>
      <c r="E10" s="32">
        <v>669011.99644529901</v>
      </c>
      <c r="F10" s="32">
        <v>50930.691291452997</v>
      </c>
      <c r="G10" s="32">
        <v>669011.99644529901</v>
      </c>
      <c r="H10" s="37">
        <v>7.07427023831039E-2</v>
      </c>
    </row>
    <row r="11" spans="1:8" ht="14.25" x14ac:dyDescent="0.2">
      <c r="A11" s="32">
        <v>10</v>
      </c>
      <c r="B11" s="33">
        <v>22</v>
      </c>
      <c r="C11" s="32">
        <v>28492</v>
      </c>
      <c r="D11" s="32">
        <v>430614.45637777803</v>
      </c>
      <c r="E11" s="32">
        <v>376594.74219401699</v>
      </c>
      <c r="F11" s="32">
        <v>54019.714183760698</v>
      </c>
      <c r="G11" s="32">
        <v>376594.74219401699</v>
      </c>
      <c r="H11" s="32">
        <v>0.125447981096968</v>
      </c>
    </row>
    <row r="12" spans="1:8" ht="14.25" x14ac:dyDescent="0.2">
      <c r="A12" s="32">
        <v>11</v>
      </c>
      <c r="B12" s="33">
        <v>23</v>
      </c>
      <c r="C12" s="32">
        <v>221869.34400000001</v>
      </c>
      <c r="D12" s="32">
        <v>1809783.4650008499</v>
      </c>
      <c r="E12" s="32">
        <v>1537512.95280171</v>
      </c>
      <c r="F12" s="32">
        <v>272270.51219914499</v>
      </c>
      <c r="G12" s="32">
        <v>1537512.95280171</v>
      </c>
      <c r="H12" s="32">
        <v>0.150443695317449</v>
      </c>
    </row>
    <row r="13" spans="1:8" ht="14.25" x14ac:dyDescent="0.2">
      <c r="A13" s="32">
        <v>12</v>
      </c>
      <c r="B13" s="33">
        <v>24</v>
      </c>
      <c r="C13" s="32">
        <v>29525.281999999999</v>
      </c>
      <c r="D13" s="32">
        <v>770970.601529915</v>
      </c>
      <c r="E13" s="32">
        <v>755900.06980170903</v>
      </c>
      <c r="F13" s="32">
        <v>15070.5317282051</v>
      </c>
      <c r="G13" s="32">
        <v>755900.06980170903</v>
      </c>
      <c r="H13" s="32">
        <v>1.9547479110486401E-2</v>
      </c>
    </row>
    <row r="14" spans="1:8" ht="14.25" x14ac:dyDescent="0.2">
      <c r="A14" s="32">
        <v>13</v>
      </c>
      <c r="B14" s="33">
        <v>25</v>
      </c>
      <c r="C14" s="32">
        <v>85336</v>
      </c>
      <c r="D14" s="32">
        <v>976729.68019999994</v>
      </c>
      <c r="E14" s="32">
        <v>898426.679</v>
      </c>
      <c r="F14" s="32">
        <v>78303.001199999999</v>
      </c>
      <c r="G14" s="32">
        <v>898426.679</v>
      </c>
      <c r="H14" s="32">
        <v>8.0168548972491802E-2</v>
      </c>
    </row>
    <row r="15" spans="1:8" ht="14.25" x14ac:dyDescent="0.2">
      <c r="A15" s="32">
        <v>14</v>
      </c>
      <c r="B15" s="33">
        <v>26</v>
      </c>
      <c r="C15" s="32">
        <v>67068</v>
      </c>
      <c r="D15" s="32">
        <v>377438.46266735502</v>
      </c>
      <c r="E15" s="32">
        <v>352795.19547551603</v>
      </c>
      <c r="F15" s="32">
        <v>24643.267191838699</v>
      </c>
      <c r="G15" s="32">
        <v>352795.19547551603</v>
      </c>
      <c r="H15" s="32">
        <v>6.52908212313206E-2</v>
      </c>
    </row>
    <row r="16" spans="1:8" ht="14.25" x14ac:dyDescent="0.2">
      <c r="A16" s="32">
        <v>15</v>
      </c>
      <c r="B16" s="33">
        <v>27</v>
      </c>
      <c r="C16" s="32">
        <v>160287.13200000001</v>
      </c>
      <c r="D16" s="32">
        <v>1148807.2757000001</v>
      </c>
      <c r="E16" s="32">
        <v>1054444.8981999999</v>
      </c>
      <c r="F16" s="32">
        <v>94362.377500000002</v>
      </c>
      <c r="G16" s="32">
        <v>1054444.8981999999</v>
      </c>
      <c r="H16" s="32">
        <v>8.2139432345170696E-2</v>
      </c>
    </row>
    <row r="17" spans="1:8" ht="14.25" x14ac:dyDescent="0.2">
      <c r="A17" s="32">
        <v>16</v>
      </c>
      <c r="B17" s="33">
        <v>29</v>
      </c>
      <c r="C17" s="32">
        <v>223486</v>
      </c>
      <c r="D17" s="32">
        <v>2829546.1771102599</v>
      </c>
      <c r="E17" s="32">
        <v>2684496.37892906</v>
      </c>
      <c r="F17" s="32">
        <v>145049.79818119699</v>
      </c>
      <c r="G17" s="32">
        <v>2684496.37892906</v>
      </c>
      <c r="H17" s="32">
        <v>5.1262566186261099E-2</v>
      </c>
    </row>
    <row r="18" spans="1:8" ht="14.25" x14ac:dyDescent="0.2">
      <c r="A18" s="32">
        <v>17</v>
      </c>
      <c r="B18" s="33">
        <v>31</v>
      </c>
      <c r="C18" s="32">
        <v>33247.000999999997</v>
      </c>
      <c r="D18" s="32">
        <v>275648.124812881</v>
      </c>
      <c r="E18" s="32">
        <v>227943.434777702</v>
      </c>
      <c r="F18" s="32">
        <v>47704.690035178697</v>
      </c>
      <c r="G18" s="32">
        <v>227943.434777702</v>
      </c>
      <c r="H18" s="32">
        <v>0.17306372052253999</v>
      </c>
    </row>
    <row r="19" spans="1:8" ht="14.25" x14ac:dyDescent="0.2">
      <c r="A19" s="32">
        <v>18</v>
      </c>
      <c r="B19" s="33">
        <v>32</v>
      </c>
      <c r="C19" s="32">
        <v>18683.278999999999</v>
      </c>
      <c r="D19" s="32">
        <v>325924.04861258599</v>
      </c>
      <c r="E19" s="32">
        <v>294736.32372177602</v>
      </c>
      <c r="F19" s="32">
        <v>31187.724890809801</v>
      </c>
      <c r="G19" s="32">
        <v>294736.32372177602</v>
      </c>
      <c r="H19" s="32">
        <v>9.5690161629900197E-2</v>
      </c>
    </row>
    <row r="20" spans="1:8" ht="14.25" x14ac:dyDescent="0.2">
      <c r="A20" s="32">
        <v>19</v>
      </c>
      <c r="B20" s="33">
        <v>33</v>
      </c>
      <c r="C20" s="32">
        <v>30712.793000000001</v>
      </c>
      <c r="D20" s="32">
        <v>525753.93997591001</v>
      </c>
      <c r="E20" s="32">
        <v>400119.53139976901</v>
      </c>
      <c r="F20" s="32">
        <v>125634.40857614001</v>
      </c>
      <c r="G20" s="32">
        <v>400119.53139976901</v>
      </c>
      <c r="H20" s="32">
        <v>0.23896046995272499</v>
      </c>
    </row>
    <row r="21" spans="1:8" ht="14.25" x14ac:dyDescent="0.2">
      <c r="A21" s="32">
        <v>20</v>
      </c>
      <c r="B21" s="33">
        <v>34</v>
      </c>
      <c r="C21" s="32">
        <v>48513.911</v>
      </c>
      <c r="D21" s="32">
        <v>289172.34588176402</v>
      </c>
      <c r="E21" s="32">
        <v>208142.61742874701</v>
      </c>
      <c r="F21" s="32">
        <v>81029.728453016898</v>
      </c>
      <c r="G21" s="32">
        <v>208142.61742874701</v>
      </c>
      <c r="H21" s="32">
        <v>0.28021257774817798</v>
      </c>
    </row>
    <row r="22" spans="1:8" ht="14.25" x14ac:dyDescent="0.2">
      <c r="A22" s="32">
        <v>21</v>
      </c>
      <c r="B22" s="33">
        <v>35</v>
      </c>
      <c r="C22" s="32">
        <v>46720.775999999998</v>
      </c>
      <c r="D22" s="32">
        <v>1138371.0933575199</v>
      </c>
      <c r="E22" s="32">
        <v>1081305.45493717</v>
      </c>
      <c r="F22" s="32">
        <v>57065.638420354</v>
      </c>
      <c r="G22" s="32">
        <v>1081305.45493717</v>
      </c>
      <c r="H22" s="32">
        <v>5.0129205452717603E-2</v>
      </c>
    </row>
    <row r="23" spans="1:8" ht="14.25" x14ac:dyDescent="0.2">
      <c r="A23" s="32">
        <v>22</v>
      </c>
      <c r="B23" s="33">
        <v>36</v>
      </c>
      <c r="C23" s="32">
        <v>178348.53599999999</v>
      </c>
      <c r="D23" s="32">
        <v>709515.46767433605</v>
      </c>
      <c r="E23" s="32">
        <v>600660.77167234605</v>
      </c>
      <c r="F23" s="32">
        <v>108854.69600199</v>
      </c>
      <c r="G23" s="32">
        <v>600660.77167234605</v>
      </c>
      <c r="H23" s="32">
        <v>0.153421173972142</v>
      </c>
    </row>
    <row r="24" spans="1:8" ht="14.25" x14ac:dyDescent="0.2">
      <c r="A24" s="32">
        <v>23</v>
      </c>
      <c r="B24" s="33">
        <v>37</v>
      </c>
      <c r="C24" s="32">
        <v>120487.772</v>
      </c>
      <c r="D24" s="32">
        <v>970681.53505221196</v>
      </c>
      <c r="E24" s="32">
        <v>850229.16386739002</v>
      </c>
      <c r="F24" s="32">
        <v>120452.371184823</v>
      </c>
      <c r="G24" s="32">
        <v>850229.16386739002</v>
      </c>
      <c r="H24" s="32">
        <v>0.124090514587097</v>
      </c>
    </row>
    <row r="25" spans="1:8" ht="14.25" x14ac:dyDescent="0.2">
      <c r="A25" s="32">
        <v>24</v>
      </c>
      <c r="B25" s="33">
        <v>38</v>
      </c>
      <c r="C25" s="32">
        <v>325528.24800000002</v>
      </c>
      <c r="D25" s="32">
        <v>1478252.3197999999</v>
      </c>
      <c r="E25" s="32">
        <v>1503254.4580000001</v>
      </c>
      <c r="F25" s="32">
        <v>-25002.138200000001</v>
      </c>
      <c r="G25" s="32">
        <v>1503254.4580000001</v>
      </c>
      <c r="H25" s="32">
        <v>-1.6913308956202199E-2</v>
      </c>
    </row>
    <row r="26" spans="1:8" ht="14.25" x14ac:dyDescent="0.2">
      <c r="A26" s="32">
        <v>25</v>
      </c>
      <c r="B26" s="33">
        <v>39</v>
      </c>
      <c r="C26" s="32">
        <v>95148.398000000001</v>
      </c>
      <c r="D26" s="32">
        <v>124692.379679298</v>
      </c>
      <c r="E26" s="32">
        <v>89173.467689008205</v>
      </c>
      <c r="F26" s="32">
        <v>35518.911990289896</v>
      </c>
      <c r="G26" s="32">
        <v>89173.467689008205</v>
      </c>
      <c r="H26" s="32">
        <v>0.284852306786049</v>
      </c>
    </row>
    <row r="27" spans="1:8" ht="14.25" x14ac:dyDescent="0.2">
      <c r="A27" s="32">
        <v>26</v>
      </c>
      <c r="B27" s="33">
        <v>42</v>
      </c>
      <c r="C27" s="32">
        <v>11696.746999999999</v>
      </c>
      <c r="D27" s="32">
        <v>221696.01560000001</v>
      </c>
      <c r="E27" s="32">
        <v>200624.73550000001</v>
      </c>
      <c r="F27" s="32">
        <v>21071.2801</v>
      </c>
      <c r="G27" s="32">
        <v>200624.73550000001</v>
      </c>
      <c r="H27" s="32">
        <v>9.5045822284954007E-2</v>
      </c>
    </row>
    <row r="28" spans="1:8" ht="14.25" x14ac:dyDescent="0.2">
      <c r="A28" s="32">
        <v>27</v>
      </c>
      <c r="B28" s="33">
        <v>75</v>
      </c>
      <c r="C28" s="32">
        <v>327</v>
      </c>
      <c r="D28" s="32">
        <v>254642.735042735</v>
      </c>
      <c r="E28" s="32">
        <v>240427.74786324799</v>
      </c>
      <c r="F28" s="32">
        <v>14214.9871794872</v>
      </c>
      <c r="G28" s="32">
        <v>240427.74786324799</v>
      </c>
      <c r="H28" s="32">
        <v>5.5823258327403598E-2</v>
      </c>
    </row>
    <row r="29" spans="1:8" ht="14.25" x14ac:dyDescent="0.2">
      <c r="A29" s="32">
        <v>28</v>
      </c>
      <c r="B29" s="33">
        <v>76</v>
      </c>
      <c r="C29" s="32">
        <v>2216</v>
      </c>
      <c r="D29" s="32">
        <v>441864.90257521399</v>
      </c>
      <c r="E29" s="32">
        <v>412051.17622222198</v>
      </c>
      <c r="F29" s="32">
        <v>29813.7263529915</v>
      </c>
      <c r="G29" s="32">
        <v>412051.17622222198</v>
      </c>
      <c r="H29" s="32">
        <v>6.7472492563304703E-2</v>
      </c>
    </row>
    <row r="30" spans="1:8" ht="14.25" x14ac:dyDescent="0.2">
      <c r="A30" s="32">
        <v>29</v>
      </c>
      <c r="B30" s="33">
        <v>99</v>
      </c>
      <c r="C30" s="32">
        <v>31</v>
      </c>
      <c r="D30" s="32">
        <v>33660.5430754103</v>
      </c>
      <c r="E30" s="32">
        <v>28458.828227819398</v>
      </c>
      <c r="F30" s="32">
        <v>5201.7148475909498</v>
      </c>
      <c r="G30" s="32">
        <v>28458.828227819398</v>
      </c>
      <c r="H30" s="32">
        <v>0.15453448971210801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2014-11-01T03:46:26Z</dcterms:modified>
</cp:coreProperties>
</file>