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<sst xmlns="http://schemas.openxmlformats.org/spreadsheetml/2006/main" count="116" uniqueCount="73">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</sst>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13221299.567</v>
      </c>
      <c r="F3" s="25">
        <f>RA!I7</f>
        <v>1850358.0360999999</v>
      </c>
      <c r="G3" s="16">
        <f>E3-F3</f>
        <v>11370941.5309</v>
      </c>
      <c r="H3" s="27">
        <f>RA!J7</f>
        <v>13.995281074475001</v>
      </c>
      <c r="I3" s="20">
        <f>SUM(I4:I40)</f>
        <v>13221303.284117084</v>
      </c>
      <c r="J3" s="21">
        <f>SUM(J4:J40)</f>
        <v>11370941.566590004</v>
      </c>
      <c r="K3" s="22">
        <f>E3-I3</f>
        <v>-3.7171170841902494</v>
      </c>
      <c r="L3" s="22">
        <f>G3-J3</f>
        <v>-3.5690004006028175E-2</v>
      </c>
    </row>
    <row r="4" spans="1:13" x14ac:dyDescent="0.15">
      <c r="A4" s="41">
        <f>RA!A8</f>
        <v>41948</v>
      </c>
      <c r="B4" s="12">
        <v>12</v>
      </c>
      <c r="C4" s="38" t="s">
        <v>6</v>
      </c>
      <c r="D4" s="38"/>
      <c r="E4" s="15">
        <f>VLOOKUP(C4,RA!B8:D39,3,0)</f>
        <v>485357.98609999998</v>
      </c>
      <c r="F4" s="25">
        <f>VLOOKUP(C4,RA!B8:I43,8,0)</f>
        <v>132701.39679999999</v>
      </c>
      <c r="G4" s="16">
        <f t="shared" ref="G4:G40" si="0">E4-F4</f>
        <v>352656.58929999999</v>
      </c>
      <c r="H4" s="27">
        <f>RA!J8</f>
        <v>27.3409319719443</v>
      </c>
      <c r="I4" s="20">
        <f>VLOOKUP(B4,RMS!B:D,3,FALSE)</f>
        <v>485358.55842649599</v>
      </c>
      <c r="J4" s="21">
        <f>VLOOKUP(B4,RMS!B:E,4,FALSE)</f>
        <v>352656.595394017</v>
      </c>
      <c r="K4" s="22">
        <f t="shared" ref="K4:K40" si="1">E4-I4</f>
        <v>-0.57232649601064622</v>
      </c>
      <c r="L4" s="22">
        <f t="shared" ref="L4:L40" si="2">G4-J4</f>
        <v>-6.0940170078538358E-3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66349.182199999996</v>
      </c>
      <c r="F5" s="25">
        <f>VLOOKUP(C5,RA!B9:I44,8,0)</f>
        <v>14992.936900000001</v>
      </c>
      <c r="G5" s="16">
        <f t="shared" si="0"/>
        <v>51356.245299999995</v>
      </c>
      <c r="H5" s="27">
        <f>RA!J9</f>
        <v>22.597018384953099</v>
      </c>
      <c r="I5" s="20">
        <f>VLOOKUP(B5,RMS!B:D,3,FALSE)</f>
        <v>66349.204442674498</v>
      </c>
      <c r="J5" s="21">
        <f>VLOOKUP(B5,RMS!B:E,4,FALSE)</f>
        <v>51356.238037115203</v>
      </c>
      <c r="K5" s="22">
        <f t="shared" si="1"/>
        <v>-2.2242674502194859E-2</v>
      </c>
      <c r="L5" s="22">
        <f t="shared" si="2"/>
        <v>7.2628847919986583E-3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84628.529899999994</v>
      </c>
      <c r="F6" s="25">
        <f>VLOOKUP(C6,RA!B10:I45,8,0)</f>
        <v>24107.976699999999</v>
      </c>
      <c r="G6" s="16">
        <f t="shared" si="0"/>
        <v>60520.553199999995</v>
      </c>
      <c r="H6" s="27">
        <f>RA!J10</f>
        <v>28.486819667654402</v>
      </c>
      <c r="I6" s="20">
        <f>VLOOKUP(B6,RMS!B:D,3,FALSE)</f>
        <v>84630.333182051298</v>
      </c>
      <c r="J6" s="21">
        <f>VLOOKUP(B6,RMS!B:E,4,FALSE)</f>
        <v>60520.552689743599</v>
      </c>
      <c r="K6" s="22">
        <f t="shared" si="1"/>
        <v>-1.8032820513035404</v>
      </c>
      <c r="L6" s="22">
        <f t="shared" si="2"/>
        <v>5.1025639550061896E-4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48206.023099999999</v>
      </c>
      <c r="F7" s="25">
        <f>VLOOKUP(C7,RA!B11:I46,8,0)</f>
        <v>11807.389499999999</v>
      </c>
      <c r="G7" s="16">
        <f t="shared" si="0"/>
        <v>36398.633600000001</v>
      </c>
      <c r="H7" s="27">
        <f>RA!J11</f>
        <v>24.493597979460802</v>
      </c>
      <c r="I7" s="20">
        <f>VLOOKUP(B7,RMS!B:D,3,FALSE)</f>
        <v>48206.062102564101</v>
      </c>
      <c r="J7" s="21">
        <f>VLOOKUP(B7,RMS!B:E,4,FALSE)</f>
        <v>36398.633668376096</v>
      </c>
      <c r="K7" s="22">
        <f t="shared" si="1"/>
        <v>-3.9002564102702308E-2</v>
      </c>
      <c r="L7" s="22">
        <f t="shared" si="2"/>
        <v>-6.8376095441635698E-5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177567.19260000001</v>
      </c>
      <c r="F8" s="25">
        <f>VLOOKUP(C8,RA!B12:I47,8,0)</f>
        <v>33540.518700000001</v>
      </c>
      <c r="G8" s="16">
        <f t="shared" si="0"/>
        <v>144026.67389999999</v>
      </c>
      <c r="H8" s="27">
        <f>RA!J12</f>
        <v>18.888916476567601</v>
      </c>
      <c r="I8" s="20">
        <f>VLOOKUP(B8,RMS!B:D,3,FALSE)</f>
        <v>177567.26721196601</v>
      </c>
      <c r="J8" s="21">
        <f>VLOOKUP(B8,RMS!B:E,4,FALSE)</f>
        <v>144026.674317094</v>
      </c>
      <c r="K8" s="22">
        <f t="shared" si="1"/>
        <v>-7.4611966003431007E-2</v>
      </c>
      <c r="L8" s="22">
        <f t="shared" si="2"/>
        <v>-4.1709400829859078E-4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305881.44760000001</v>
      </c>
      <c r="F9" s="25">
        <f>VLOOKUP(C9,RA!B13:I48,8,0)</f>
        <v>87057.101999999999</v>
      </c>
      <c r="G9" s="16">
        <f t="shared" si="0"/>
        <v>218824.3456</v>
      </c>
      <c r="H9" s="27">
        <f>RA!J13</f>
        <v>28.461059892015498</v>
      </c>
      <c r="I9" s="20">
        <f>VLOOKUP(B9,RMS!B:D,3,FALSE)</f>
        <v>305881.64009658102</v>
      </c>
      <c r="J9" s="21">
        <f>VLOOKUP(B9,RMS!B:E,4,FALSE)</f>
        <v>218824.34461196599</v>
      </c>
      <c r="K9" s="22">
        <f t="shared" si="1"/>
        <v>-0.19249658100306988</v>
      </c>
      <c r="L9" s="22">
        <f t="shared" si="2"/>
        <v>9.8803400760516524E-4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185912.3928</v>
      </c>
      <c r="F10" s="25">
        <f>VLOOKUP(C10,RA!B14:I49,8,0)</f>
        <v>27997.508600000001</v>
      </c>
      <c r="G10" s="16">
        <f t="shared" si="0"/>
        <v>157914.8842</v>
      </c>
      <c r="H10" s="27">
        <f>RA!J14</f>
        <v>15.0595171082108</v>
      </c>
      <c r="I10" s="20">
        <f>VLOOKUP(B10,RMS!B:D,3,FALSE)</f>
        <v>185912.39209572601</v>
      </c>
      <c r="J10" s="21">
        <f>VLOOKUP(B10,RMS!B:E,4,FALSE)</f>
        <v>157914.88451452999</v>
      </c>
      <c r="K10" s="22">
        <f t="shared" si="1"/>
        <v>7.0427398895844817E-4</v>
      </c>
      <c r="L10" s="22">
        <f t="shared" si="2"/>
        <v>-3.1452998518943787E-4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129865.05009999999</v>
      </c>
      <c r="F11" s="25">
        <f>VLOOKUP(C11,RA!B15:I50,8,0)</f>
        <v>31992.375100000001</v>
      </c>
      <c r="G11" s="16">
        <f t="shared" si="0"/>
        <v>97872.674999999988</v>
      </c>
      <c r="H11" s="27">
        <f>RA!J15</f>
        <v>24.635092409670602</v>
      </c>
      <c r="I11" s="20">
        <f>VLOOKUP(B11,RMS!B:D,3,FALSE)</f>
        <v>129865.12752051299</v>
      </c>
      <c r="J11" s="21">
        <f>VLOOKUP(B11,RMS!B:E,4,FALSE)</f>
        <v>97872.675508547007</v>
      </c>
      <c r="K11" s="22">
        <f t="shared" si="1"/>
        <v>-7.7420513000106439E-2</v>
      </c>
      <c r="L11" s="22">
        <f t="shared" si="2"/>
        <v>-5.0854701839853078E-4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474172.96189999999</v>
      </c>
      <c r="F12" s="25">
        <f>VLOOKUP(C12,RA!B16:I51,8,0)</f>
        <v>46997.2808</v>
      </c>
      <c r="G12" s="16">
        <f t="shared" si="0"/>
        <v>427175.68109999999</v>
      </c>
      <c r="H12" s="27">
        <f>RA!J16</f>
        <v>9.9114214803988396</v>
      </c>
      <c r="I12" s="20">
        <f>VLOOKUP(B12,RMS!B:D,3,FALSE)</f>
        <v>474172.69984273502</v>
      </c>
      <c r="J12" s="21">
        <f>VLOOKUP(B12,RMS!B:E,4,FALSE)</f>
        <v>427175.68138290598</v>
      </c>
      <c r="K12" s="22">
        <f t="shared" si="1"/>
        <v>0.26205726497573778</v>
      </c>
      <c r="L12" s="22">
        <f t="shared" si="2"/>
        <v>-2.8290599584579468E-4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435953.36349999998</v>
      </c>
      <c r="F13" s="25">
        <f>VLOOKUP(C13,RA!B17:I52,8,0)</f>
        <v>61666.197800000002</v>
      </c>
      <c r="G13" s="16">
        <f t="shared" si="0"/>
        <v>374287.16569999995</v>
      </c>
      <c r="H13" s="27">
        <f>RA!J17</f>
        <v>14.1451363753499</v>
      </c>
      <c r="I13" s="20">
        <f>VLOOKUP(B13,RMS!B:D,3,FALSE)</f>
        <v>435953.413138462</v>
      </c>
      <c r="J13" s="21">
        <f>VLOOKUP(B13,RMS!B:E,4,FALSE)</f>
        <v>374287.16606410302</v>
      </c>
      <c r="K13" s="22">
        <f t="shared" si="1"/>
        <v>-4.9638462020084262E-2</v>
      </c>
      <c r="L13" s="22">
        <f t="shared" si="2"/>
        <v>-3.641030634753406E-4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1172898.3481000001</v>
      </c>
      <c r="F14" s="25">
        <f>VLOOKUP(C14,RA!B18:I53,8,0)</f>
        <v>215712.41329999999</v>
      </c>
      <c r="G14" s="16">
        <f t="shared" si="0"/>
        <v>957185.93480000005</v>
      </c>
      <c r="H14" s="27">
        <f>RA!J18</f>
        <v>18.3913988496477</v>
      </c>
      <c r="I14" s="20">
        <f>VLOOKUP(B14,RMS!B:D,3,FALSE)</f>
        <v>1172898.2187290599</v>
      </c>
      <c r="J14" s="21">
        <f>VLOOKUP(B14,RMS!B:E,4,FALSE)</f>
        <v>957185.94144871796</v>
      </c>
      <c r="K14" s="22">
        <f t="shared" si="1"/>
        <v>0.12937094015069306</v>
      </c>
      <c r="L14" s="22">
        <f t="shared" si="2"/>
        <v>-6.6487179137766361E-3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718676.50490000006</v>
      </c>
      <c r="F15" s="25">
        <f>VLOOKUP(C15,RA!B19:I54,8,0)</f>
        <v>50682.146000000001</v>
      </c>
      <c r="G15" s="16">
        <f t="shared" si="0"/>
        <v>667994.35890000011</v>
      </c>
      <c r="H15" s="27">
        <f>RA!J19</f>
        <v>7.0521501196219196</v>
      </c>
      <c r="I15" s="20">
        <f>VLOOKUP(B15,RMS!B:D,3,FALSE)</f>
        <v>718676.50066068396</v>
      </c>
      <c r="J15" s="21">
        <f>VLOOKUP(B15,RMS!B:E,4,FALSE)</f>
        <v>667994.35624017101</v>
      </c>
      <c r="K15" s="22">
        <f t="shared" si="1"/>
        <v>4.2393160983920097E-3</v>
      </c>
      <c r="L15" s="22">
        <f t="shared" si="2"/>
        <v>2.6598291005939245E-3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729303.05379999999</v>
      </c>
      <c r="F16" s="25">
        <f>VLOOKUP(C16,RA!B20:I55,8,0)</f>
        <v>81053.314100000003</v>
      </c>
      <c r="G16" s="16">
        <f t="shared" si="0"/>
        <v>648249.73970000003</v>
      </c>
      <c r="H16" s="27">
        <f>RA!J20</f>
        <v>11.113804292697701</v>
      </c>
      <c r="I16" s="20">
        <f>VLOOKUP(B16,RMS!B:D,3,FALSE)</f>
        <v>729303.14269999997</v>
      </c>
      <c r="J16" s="21">
        <f>VLOOKUP(B16,RMS!B:E,4,FALSE)</f>
        <v>648249.73970000003</v>
      </c>
      <c r="K16" s="22">
        <f t="shared" si="1"/>
        <v>-8.8899999973364174E-2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312494.06390000001</v>
      </c>
      <c r="F17" s="25">
        <f>VLOOKUP(C17,RA!B21:I56,8,0)</f>
        <v>29793.690900000001</v>
      </c>
      <c r="G17" s="16">
        <f t="shared" si="0"/>
        <v>282700.37300000002</v>
      </c>
      <c r="H17" s="27">
        <f>RA!J21</f>
        <v>9.5341621943686494</v>
      </c>
      <c r="I17" s="20">
        <f>VLOOKUP(B17,RMS!B:D,3,FALSE)</f>
        <v>312493.81799487199</v>
      </c>
      <c r="J17" s="21">
        <f>VLOOKUP(B17,RMS!B:E,4,FALSE)</f>
        <v>282700.37294615398</v>
      </c>
      <c r="K17" s="22">
        <f t="shared" si="1"/>
        <v>0.24590512801660225</v>
      </c>
      <c r="L17" s="22">
        <f t="shared" si="2"/>
        <v>5.3846044465899467E-5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864195.32</v>
      </c>
      <c r="F18" s="25">
        <f>VLOOKUP(C18,RA!B22:I57,8,0)</f>
        <v>78226.9755</v>
      </c>
      <c r="G18" s="16">
        <f t="shared" si="0"/>
        <v>785968.34449999989</v>
      </c>
      <c r="H18" s="27">
        <f>RA!J22</f>
        <v>9.0520017511781905</v>
      </c>
      <c r="I18" s="20">
        <f>VLOOKUP(B18,RMS!B:D,3,FALSE)</f>
        <v>864195.96539999999</v>
      </c>
      <c r="J18" s="21">
        <f>VLOOKUP(B18,RMS!B:E,4,FALSE)</f>
        <v>785968.34459999995</v>
      </c>
      <c r="K18" s="22">
        <f t="shared" si="1"/>
        <v>-0.64540000003762543</v>
      </c>
      <c r="L18" s="22">
        <f t="shared" si="2"/>
        <v>-1.0000006295740604E-4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2038592.3828</v>
      </c>
      <c r="F19" s="25">
        <f>VLOOKUP(C19,RA!B23:I58,8,0)</f>
        <v>311656.23950000003</v>
      </c>
      <c r="G19" s="16">
        <f t="shared" si="0"/>
        <v>1726936.1433000001</v>
      </c>
      <c r="H19" s="27">
        <f>RA!J23</f>
        <v>15.287815363655101</v>
      </c>
      <c r="I19" s="20">
        <f>VLOOKUP(B19,RMS!B:D,3,FALSE)</f>
        <v>2038593.4282982899</v>
      </c>
      <c r="J19" s="21">
        <f>VLOOKUP(B19,RMS!B:E,4,FALSE)</f>
        <v>1726936.17018803</v>
      </c>
      <c r="K19" s="22">
        <f t="shared" si="1"/>
        <v>-1.0454982898663729</v>
      </c>
      <c r="L19" s="22">
        <f t="shared" si="2"/>
        <v>-2.688802988268435E-2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215543.40669999999</v>
      </c>
      <c r="F20" s="25">
        <f>VLOOKUP(C20,RA!B24:I59,8,0)</f>
        <v>39900.817600000002</v>
      </c>
      <c r="G20" s="16">
        <f t="shared" si="0"/>
        <v>175642.58909999998</v>
      </c>
      <c r="H20" s="27">
        <f>RA!J24</f>
        <v>18.511731910934898</v>
      </c>
      <c r="I20" s="20">
        <f>VLOOKUP(B20,RMS!B:D,3,FALSE)</f>
        <v>215543.398649051</v>
      </c>
      <c r="J20" s="21">
        <f>VLOOKUP(B20,RMS!B:E,4,FALSE)</f>
        <v>175642.596748273</v>
      </c>
      <c r="K20" s="22">
        <f t="shared" si="1"/>
        <v>8.0509489926043898E-3</v>
      </c>
      <c r="L20" s="22">
        <f t="shared" si="2"/>
        <v>-7.6482730219140649E-3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258181.38769999999</v>
      </c>
      <c r="F21" s="25">
        <f>VLOOKUP(C21,RA!B25:I60,8,0)</f>
        <v>25102.873500000002</v>
      </c>
      <c r="G21" s="16">
        <f t="shared" si="0"/>
        <v>233078.51419999998</v>
      </c>
      <c r="H21" s="27">
        <f>RA!J25</f>
        <v>9.7229601729342594</v>
      </c>
      <c r="I21" s="20">
        <f>VLOOKUP(B21,RMS!B:D,3,FALSE)</f>
        <v>258181.38827001001</v>
      </c>
      <c r="J21" s="21">
        <f>VLOOKUP(B21,RMS!B:E,4,FALSE)</f>
        <v>233078.51331482001</v>
      </c>
      <c r="K21" s="22">
        <f t="shared" si="1"/>
        <v>-5.7001001550816E-4</v>
      </c>
      <c r="L21" s="22">
        <f t="shared" si="2"/>
        <v>8.8517996482551098E-4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438667.76949999999</v>
      </c>
      <c r="F22" s="25">
        <f>VLOOKUP(C22,RA!B26:I61,8,0)</f>
        <v>107939.5699</v>
      </c>
      <c r="G22" s="16">
        <f t="shared" si="0"/>
        <v>330728.19959999999</v>
      </c>
      <c r="H22" s="27">
        <f>RA!J26</f>
        <v>24.606223070145099</v>
      </c>
      <c r="I22" s="20">
        <f>VLOOKUP(B22,RMS!B:D,3,FALSE)</f>
        <v>438667.709994153</v>
      </c>
      <c r="J22" s="21">
        <f>VLOOKUP(B22,RMS!B:E,4,FALSE)</f>
        <v>330728.18400396098</v>
      </c>
      <c r="K22" s="22">
        <f t="shared" si="1"/>
        <v>5.9505846991669387E-2</v>
      </c>
      <c r="L22" s="22">
        <f t="shared" si="2"/>
        <v>1.5596039011143148E-2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226176.94459999999</v>
      </c>
      <c r="F23" s="25">
        <f>VLOOKUP(C23,RA!B27:I62,8,0)</f>
        <v>63515.5429</v>
      </c>
      <c r="G23" s="16">
        <f t="shared" si="0"/>
        <v>162661.40169999999</v>
      </c>
      <c r="H23" s="27">
        <f>RA!J27</f>
        <v>28.082235796548101</v>
      </c>
      <c r="I23" s="20">
        <f>VLOOKUP(B23,RMS!B:D,3,FALSE)</f>
        <v>226176.91029673201</v>
      </c>
      <c r="J23" s="21">
        <f>VLOOKUP(B23,RMS!B:E,4,FALSE)</f>
        <v>162661.40422076301</v>
      </c>
      <c r="K23" s="22">
        <f t="shared" si="1"/>
        <v>3.4303267981158569E-2</v>
      </c>
      <c r="L23" s="22">
        <f t="shared" si="2"/>
        <v>-2.5207630242221057E-3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978230.73529999994</v>
      </c>
      <c r="F24" s="25">
        <f>VLOOKUP(C24,RA!B28:I63,8,0)</f>
        <v>61194.391499999998</v>
      </c>
      <c r="G24" s="16">
        <f t="shared" si="0"/>
        <v>917036.34379999992</v>
      </c>
      <c r="H24" s="27">
        <f>RA!J28</f>
        <v>6.2556193842379297</v>
      </c>
      <c r="I24" s="20">
        <f>VLOOKUP(B24,RMS!B:D,3,FALSE)</f>
        <v>978230.73266460199</v>
      </c>
      <c r="J24" s="21">
        <f>VLOOKUP(B24,RMS!B:E,4,FALSE)</f>
        <v>917036.37000088498</v>
      </c>
      <c r="K24" s="22">
        <f t="shared" si="1"/>
        <v>2.6353979483246803E-3</v>
      </c>
      <c r="L24" s="22">
        <f t="shared" si="2"/>
        <v>-2.6200885069556534E-2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657676.5723</v>
      </c>
      <c r="F25" s="25">
        <f>VLOOKUP(C25,RA!B29:I64,8,0)</f>
        <v>102390.1027</v>
      </c>
      <c r="G25" s="16">
        <f t="shared" si="0"/>
        <v>555286.46959999995</v>
      </c>
      <c r="H25" s="27">
        <f>RA!J29</f>
        <v>15.5684582684655</v>
      </c>
      <c r="I25" s="20">
        <f>VLOOKUP(B25,RMS!B:D,3,FALSE)</f>
        <v>657676.57283805299</v>
      </c>
      <c r="J25" s="21">
        <f>VLOOKUP(B25,RMS!B:E,4,FALSE)</f>
        <v>555286.49210248899</v>
      </c>
      <c r="K25" s="22">
        <f t="shared" si="1"/>
        <v>-5.380529910326004E-4</v>
      </c>
      <c r="L25" s="22">
        <f t="shared" si="2"/>
        <v>-2.2502489038743079E-2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732037.81429999997</v>
      </c>
      <c r="F26" s="25">
        <f>VLOOKUP(C26,RA!B30:I65,8,0)</f>
        <v>89244.7693</v>
      </c>
      <c r="G26" s="16">
        <f t="shared" si="0"/>
        <v>642793.04499999993</v>
      </c>
      <c r="H26" s="27">
        <f>RA!J30</f>
        <v>12.191278586522101</v>
      </c>
      <c r="I26" s="20">
        <f>VLOOKUP(B26,RMS!B:D,3,FALSE)</f>
        <v>732037.78905044205</v>
      </c>
      <c r="J26" s="21">
        <f>VLOOKUP(B26,RMS!B:E,4,FALSE)</f>
        <v>642793.02643161803</v>
      </c>
      <c r="K26" s="22">
        <f t="shared" si="1"/>
        <v>2.5249557918868959E-2</v>
      </c>
      <c r="L26" s="22">
        <f t="shared" si="2"/>
        <v>1.856838189996779E-2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681795.09649999999</v>
      </c>
      <c r="F27" s="25">
        <f>VLOOKUP(C27,RA!B31:I66,8,0)</f>
        <v>31427.183000000001</v>
      </c>
      <c r="G27" s="16">
        <f t="shared" si="0"/>
        <v>650367.91350000002</v>
      </c>
      <c r="H27" s="27">
        <f>RA!J31</f>
        <v>4.6094762431310601</v>
      </c>
      <c r="I27" s="20">
        <f>VLOOKUP(B27,RMS!B:D,3,FALSE)</f>
        <v>681795.05929999996</v>
      </c>
      <c r="J27" s="21">
        <f>VLOOKUP(B27,RMS!B:E,4,FALSE)</f>
        <v>650367.90040000004</v>
      </c>
      <c r="K27" s="22">
        <f t="shared" si="1"/>
        <v>3.7200000020675361E-2</v>
      </c>
      <c r="L27" s="22">
        <f t="shared" si="2"/>
        <v>1.3099999981932342E-2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109495.20699999999</v>
      </c>
      <c r="F28" s="25">
        <f>VLOOKUP(C28,RA!B32:I67,8,0)</f>
        <v>31718.977900000002</v>
      </c>
      <c r="G28" s="16">
        <f t="shared" si="0"/>
        <v>77776.229099999997</v>
      </c>
      <c r="H28" s="27">
        <f>RA!J32</f>
        <v>28.9683710995679</v>
      </c>
      <c r="I28" s="20">
        <f>VLOOKUP(B28,RMS!B:D,3,FALSE)</f>
        <v>109495.13082608</v>
      </c>
      <c r="J28" s="21">
        <f>VLOOKUP(B28,RMS!B:E,4,FALSE)</f>
        <v>77776.220135904397</v>
      </c>
      <c r="K28" s="22">
        <f t="shared" si="1"/>
        <v>7.6173919995198958E-2</v>
      </c>
      <c r="L28" s="22">
        <f t="shared" si="2"/>
        <v>8.9640955993672833E-3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143845.20540000001</v>
      </c>
      <c r="F31" s="25">
        <f>VLOOKUP(C31,RA!B35:I70,8,0)</f>
        <v>19685.1142</v>
      </c>
      <c r="G31" s="16">
        <f t="shared" si="0"/>
        <v>124160.09120000001</v>
      </c>
      <c r="H31" s="27">
        <f>RA!J35</f>
        <v>13.684928979913</v>
      </c>
      <c r="I31" s="20">
        <f>VLOOKUP(B31,RMS!B:D,3,FALSE)</f>
        <v>143845.20499999999</v>
      </c>
      <c r="J31" s="21">
        <f>VLOOKUP(B31,RMS!B:E,4,FALSE)</f>
        <v>124160.0941</v>
      </c>
      <c r="K31" s="22">
        <f t="shared" si="1"/>
        <v>4.0000001899898052E-4</v>
      </c>
      <c r="L31" s="22">
        <f t="shared" si="2"/>
        <v>-2.8999999922234565E-3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161141.02559999999</v>
      </c>
      <c r="F35" s="25">
        <f>VLOOKUP(C35,RA!B8:I74,8,0)</f>
        <v>8338.9573</v>
      </c>
      <c r="G35" s="16">
        <f t="shared" si="0"/>
        <v>152802.06829999998</v>
      </c>
      <c r="H35" s="27">
        <f>RA!J39</f>
        <v>5.1749436674803002</v>
      </c>
      <c r="I35" s="20">
        <f>VLOOKUP(B35,RMS!B:D,3,FALSE)</f>
        <v>161141.025641026</v>
      </c>
      <c r="J35" s="21">
        <f>VLOOKUP(B35,RMS!B:E,4,FALSE)</f>
        <v>152802.068376068</v>
      </c>
      <c r="K35" s="22">
        <f t="shared" si="1"/>
        <v>-4.1026010876521468E-5</v>
      </c>
      <c r="L35" s="22">
        <f t="shared" si="2"/>
        <v>-7.6068012276664376E-5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342266.42420000001</v>
      </c>
      <c r="F36" s="25">
        <f>VLOOKUP(C36,RA!B8:I75,8,0)</f>
        <v>24159.1309</v>
      </c>
      <c r="G36" s="16">
        <f t="shared" si="0"/>
        <v>318107.29330000002</v>
      </c>
      <c r="H36" s="27">
        <f>RA!J40</f>
        <v>7.0585746049933498</v>
      </c>
      <c r="I36" s="20">
        <f>VLOOKUP(B36,RMS!B:D,3,FALSE)</f>
        <v>342266.41517350398</v>
      </c>
      <c r="J36" s="21">
        <f>VLOOKUP(B36,RMS!B:E,4,FALSE)</f>
        <v>318107.29443247902</v>
      </c>
      <c r="K36" s="22">
        <f t="shared" si="1"/>
        <v>9.0264960308559239E-3</v>
      </c>
      <c r="L36" s="22">
        <f t="shared" si="2"/>
        <v>-1.1324789957143366E-3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46188.174599999998</v>
      </c>
      <c r="F40" s="25">
        <f>VLOOKUP(C40,RA!B8:I78,8,0)</f>
        <v>5755.1432000000004</v>
      </c>
      <c r="G40" s="16">
        <f t="shared" si="0"/>
        <v>40433.0314</v>
      </c>
      <c r="H40" s="27">
        <f>RA!J43</f>
        <v>0</v>
      </c>
      <c r="I40" s="20">
        <f>VLOOKUP(B40,RMS!B:D,3,FALSE)</f>
        <v>46188.174570758601</v>
      </c>
      <c r="J40" s="21">
        <f>VLOOKUP(B40,RMS!B:E,4,FALSE)</f>
        <v>40433.031011269901</v>
      </c>
      <c r="K40" s="22">
        <f t="shared" si="1"/>
        <v>2.924139698734507E-5</v>
      </c>
      <c r="L40" s="22">
        <f t="shared" si="2"/>
        <v>3.8873009907547385E-4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13221299.567</v>
      </c>
      <c r="E7" s="65">
        <v>15656289.0176</v>
      </c>
      <c r="F7" s="66">
        <v>84.447211929578501</v>
      </c>
      <c r="G7" s="65">
        <v>12400660.954</v>
      </c>
      <c r="H7" s="66">
        <v>6.6177005890584004</v>
      </c>
      <c r="I7" s="65">
        <v>1850358.0360999999</v>
      </c>
      <c r="J7" s="66">
        <v>13.995281074475001</v>
      </c>
      <c r="K7" s="65">
        <v>1465206.7396</v>
      </c>
      <c r="L7" s="66">
        <v>11.8155535824675</v>
      </c>
      <c r="M7" s="66">
        <v>0.26286481360654002</v>
      </c>
      <c r="N7" s="65">
        <v>85735965.411899999</v>
      </c>
      <c r="O7" s="65">
        <v>5983896386.6399002</v>
      </c>
      <c r="P7" s="65">
        <v>806603</v>
      </c>
      <c r="Q7" s="65">
        <v>823602</v>
      </c>
      <c r="R7" s="66">
        <v>-2.0639823604119401</v>
      </c>
      <c r="S7" s="65">
        <v>16.3913344817711</v>
      </c>
      <c r="T7" s="65">
        <v>16.676142966505701</v>
      </c>
      <c r="U7" s="67">
        <v>-1.7375552005929</v>
      </c>
      <c r="V7" s="55"/>
      <c r="W7" s="55"/>
    </row>
    <row r="8" spans="1:23" ht="14.25" thickBot="1" x14ac:dyDescent="0.2">
      <c r="A8" s="52">
        <v>41948</v>
      </c>
      <c r="B8" s="42" t="s">
        <v>6</v>
      </c>
      <c r="C8" s="43"/>
      <c r="D8" s="68">
        <v>485357.98609999998</v>
      </c>
      <c r="E8" s="68">
        <v>571525.09270000004</v>
      </c>
      <c r="F8" s="69">
        <v>84.923302983438703</v>
      </c>
      <c r="G8" s="68">
        <v>479565.1887</v>
      </c>
      <c r="H8" s="69">
        <v>1.2079270006446901</v>
      </c>
      <c r="I8" s="68">
        <v>132701.39679999999</v>
      </c>
      <c r="J8" s="69">
        <v>27.3409319719443</v>
      </c>
      <c r="K8" s="68">
        <v>115229.4635</v>
      </c>
      <c r="L8" s="69">
        <v>24.027904071261499</v>
      </c>
      <c r="M8" s="69">
        <v>0.151627307541877</v>
      </c>
      <c r="N8" s="68">
        <v>3135292.0002000001</v>
      </c>
      <c r="O8" s="68">
        <v>227551692.30779999</v>
      </c>
      <c r="P8" s="68">
        <v>19875</v>
      </c>
      <c r="Q8" s="68">
        <v>21405</v>
      </c>
      <c r="R8" s="69">
        <v>-7.1478626489138097</v>
      </c>
      <c r="S8" s="68">
        <v>24.420527602515701</v>
      </c>
      <c r="T8" s="68">
        <v>24.7156254426536</v>
      </c>
      <c r="U8" s="70">
        <v>-1.2084007558766401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66349.182199999996</v>
      </c>
      <c r="E9" s="68">
        <v>77028.908800000005</v>
      </c>
      <c r="F9" s="69">
        <v>86.135430494375598</v>
      </c>
      <c r="G9" s="68">
        <v>61346.5988</v>
      </c>
      <c r="H9" s="69">
        <v>8.1546222575586302</v>
      </c>
      <c r="I9" s="68">
        <v>14992.936900000001</v>
      </c>
      <c r="J9" s="69">
        <v>22.597018384953099</v>
      </c>
      <c r="K9" s="68">
        <v>14524.933499999999</v>
      </c>
      <c r="L9" s="69">
        <v>23.676835854182698</v>
      </c>
      <c r="M9" s="69">
        <v>3.2220691406263997E-2</v>
      </c>
      <c r="N9" s="68">
        <v>495984.34539999999</v>
      </c>
      <c r="O9" s="68">
        <v>39507262.112199999</v>
      </c>
      <c r="P9" s="68">
        <v>3943</v>
      </c>
      <c r="Q9" s="68">
        <v>3976</v>
      </c>
      <c r="R9" s="69">
        <v>-0.82997987927565497</v>
      </c>
      <c r="S9" s="68">
        <v>16.827081460816601</v>
      </c>
      <c r="T9" s="68">
        <v>16.082343661971802</v>
      </c>
      <c r="U9" s="70">
        <v>4.4258286891817296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84628.529899999994</v>
      </c>
      <c r="E10" s="68">
        <v>109186.4611</v>
      </c>
      <c r="F10" s="69">
        <v>77.508263430657195</v>
      </c>
      <c r="G10" s="68">
        <v>88453.054499999998</v>
      </c>
      <c r="H10" s="69">
        <v>-4.32379031071223</v>
      </c>
      <c r="I10" s="68">
        <v>24107.976699999999</v>
      </c>
      <c r="J10" s="69">
        <v>28.486819667654402</v>
      </c>
      <c r="K10" s="68">
        <v>22849.281800000001</v>
      </c>
      <c r="L10" s="69">
        <v>25.832100348778798</v>
      </c>
      <c r="M10" s="69">
        <v>5.5086847412421001E-2</v>
      </c>
      <c r="N10" s="68">
        <v>602745.77679999999</v>
      </c>
      <c r="O10" s="68">
        <v>55645883.963399999</v>
      </c>
      <c r="P10" s="68">
        <v>72149</v>
      </c>
      <c r="Q10" s="68">
        <v>74420</v>
      </c>
      <c r="R10" s="69">
        <v>-3.0515990325181401</v>
      </c>
      <c r="S10" s="68">
        <v>1.1729688547311801</v>
      </c>
      <c r="T10" s="68">
        <v>1.08539779897877</v>
      </c>
      <c r="U10" s="70">
        <v>7.4657613796984803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48206.023099999999</v>
      </c>
      <c r="E11" s="68">
        <v>57686.008699999998</v>
      </c>
      <c r="F11" s="69">
        <v>83.566230679433403</v>
      </c>
      <c r="G11" s="68">
        <v>39399.876400000001</v>
      </c>
      <c r="H11" s="69">
        <v>22.350696257514201</v>
      </c>
      <c r="I11" s="68">
        <v>11807.389499999999</v>
      </c>
      <c r="J11" s="69">
        <v>24.493597979460802</v>
      </c>
      <c r="K11" s="68">
        <v>9297.4467000000004</v>
      </c>
      <c r="L11" s="69">
        <v>23.597654484012502</v>
      </c>
      <c r="M11" s="69">
        <v>0.269960439783968</v>
      </c>
      <c r="N11" s="68">
        <v>292175.35359999997</v>
      </c>
      <c r="O11" s="68">
        <v>22403115.0995</v>
      </c>
      <c r="P11" s="68">
        <v>2385</v>
      </c>
      <c r="Q11" s="68">
        <v>2421</v>
      </c>
      <c r="R11" s="69">
        <v>-1.4869888475836499</v>
      </c>
      <c r="S11" s="68">
        <v>20.212169014675101</v>
      </c>
      <c r="T11" s="68">
        <v>20.1541301115242</v>
      </c>
      <c r="U11" s="70">
        <v>0.28714831698048598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177567.19260000001</v>
      </c>
      <c r="E12" s="68">
        <v>279206.32020000002</v>
      </c>
      <c r="F12" s="69">
        <v>63.597125048174298</v>
      </c>
      <c r="G12" s="68">
        <v>151465.1747</v>
      </c>
      <c r="H12" s="69">
        <v>17.233016072307699</v>
      </c>
      <c r="I12" s="68">
        <v>33540.518700000001</v>
      </c>
      <c r="J12" s="69">
        <v>18.888916476567601</v>
      </c>
      <c r="K12" s="68">
        <v>883.80790000000002</v>
      </c>
      <c r="L12" s="69">
        <v>0.58350568158688398</v>
      </c>
      <c r="M12" s="69">
        <v>36.950010064404303</v>
      </c>
      <c r="N12" s="68">
        <v>1350745.1612</v>
      </c>
      <c r="O12" s="68">
        <v>74976348.575000003</v>
      </c>
      <c r="P12" s="68">
        <v>2596</v>
      </c>
      <c r="Q12" s="68">
        <v>3567</v>
      </c>
      <c r="R12" s="69">
        <v>-27.221754976170502</v>
      </c>
      <c r="S12" s="68">
        <v>68.400305315870597</v>
      </c>
      <c r="T12" s="68">
        <v>64.591746986263004</v>
      </c>
      <c r="U12" s="70">
        <v>5.56804287936989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305881.44760000001</v>
      </c>
      <c r="E13" s="68">
        <v>333752.31689999998</v>
      </c>
      <c r="F13" s="69">
        <v>91.649235709021099</v>
      </c>
      <c r="G13" s="68">
        <v>268970.38589999999</v>
      </c>
      <c r="H13" s="69">
        <v>13.7230950450148</v>
      </c>
      <c r="I13" s="68">
        <v>87057.101999999999</v>
      </c>
      <c r="J13" s="69">
        <v>28.461059892015498</v>
      </c>
      <c r="K13" s="68">
        <v>65237.425600000002</v>
      </c>
      <c r="L13" s="69">
        <v>24.254501246190902</v>
      </c>
      <c r="M13" s="69">
        <v>0.33446562612366498</v>
      </c>
      <c r="N13" s="68">
        <v>2036635.3576</v>
      </c>
      <c r="O13" s="68">
        <v>110713708.33490001</v>
      </c>
      <c r="P13" s="68">
        <v>9012</v>
      </c>
      <c r="Q13" s="68">
        <v>9884</v>
      </c>
      <c r="R13" s="69">
        <v>-8.8223391339538608</v>
      </c>
      <c r="S13" s="68">
        <v>33.941572081668902</v>
      </c>
      <c r="T13" s="68">
        <v>32.519254198704999</v>
      </c>
      <c r="U13" s="70">
        <v>4.1904891132961799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185912.3928</v>
      </c>
      <c r="E14" s="68">
        <v>111812.87059999999</v>
      </c>
      <c r="F14" s="69">
        <v>166.27101316903301</v>
      </c>
      <c r="G14" s="68">
        <v>138398.42749999999</v>
      </c>
      <c r="H14" s="69">
        <v>34.331289855153898</v>
      </c>
      <c r="I14" s="68">
        <v>27997.508600000001</v>
      </c>
      <c r="J14" s="69">
        <v>15.0595171082108</v>
      </c>
      <c r="K14" s="68">
        <v>29025.629199999999</v>
      </c>
      <c r="L14" s="69">
        <v>20.972513723105699</v>
      </c>
      <c r="M14" s="69">
        <v>-3.5421130509032998E-2</v>
      </c>
      <c r="N14" s="68">
        <v>1127659.9224</v>
      </c>
      <c r="O14" s="68">
        <v>53870605.719700001</v>
      </c>
      <c r="P14" s="68">
        <v>2788</v>
      </c>
      <c r="Q14" s="68">
        <v>2568</v>
      </c>
      <c r="R14" s="69">
        <v>8.5669781931464204</v>
      </c>
      <c r="S14" s="68">
        <v>66.683067718794803</v>
      </c>
      <c r="T14" s="68">
        <v>67.405171651090299</v>
      </c>
      <c r="U14" s="70">
        <v>-1.08288949053852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129865.05009999999</v>
      </c>
      <c r="E15" s="68">
        <v>97848.048299999995</v>
      </c>
      <c r="F15" s="69">
        <v>132.72114503688101</v>
      </c>
      <c r="G15" s="68">
        <v>89620.439899999998</v>
      </c>
      <c r="H15" s="69">
        <v>44.905615554783701</v>
      </c>
      <c r="I15" s="68">
        <v>31992.375100000001</v>
      </c>
      <c r="J15" s="69">
        <v>24.635092409670602</v>
      </c>
      <c r="K15" s="68">
        <v>21218.5026</v>
      </c>
      <c r="L15" s="69">
        <v>23.675963456189201</v>
      </c>
      <c r="M15" s="69">
        <v>0.50775837970771798</v>
      </c>
      <c r="N15" s="68">
        <v>949516.04590000003</v>
      </c>
      <c r="O15" s="68">
        <v>41817656.714400001</v>
      </c>
      <c r="P15" s="68">
        <v>4499</v>
      </c>
      <c r="Q15" s="68">
        <v>4785</v>
      </c>
      <c r="R15" s="69">
        <v>-5.9770114942528698</v>
      </c>
      <c r="S15" s="68">
        <v>28.865314536563702</v>
      </c>
      <c r="T15" s="68">
        <v>27.906486206896599</v>
      </c>
      <c r="U15" s="70">
        <v>3.3217317914640399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474172.96189999999</v>
      </c>
      <c r="E16" s="68">
        <v>594853.65379999997</v>
      </c>
      <c r="F16" s="69">
        <v>79.712540869661595</v>
      </c>
      <c r="G16" s="68">
        <v>539882.61910000001</v>
      </c>
      <c r="H16" s="69">
        <v>-12.171100693987899</v>
      </c>
      <c r="I16" s="68">
        <v>46997.2808</v>
      </c>
      <c r="J16" s="69">
        <v>9.9114214803988396</v>
      </c>
      <c r="K16" s="68">
        <v>29406.9071</v>
      </c>
      <c r="L16" s="69">
        <v>5.4469075424250901</v>
      </c>
      <c r="M16" s="69">
        <v>0.59817149896732902</v>
      </c>
      <c r="N16" s="68">
        <v>3764221.6370999999</v>
      </c>
      <c r="O16" s="68">
        <v>314463408.35399997</v>
      </c>
      <c r="P16" s="68">
        <v>27785</v>
      </c>
      <c r="Q16" s="68">
        <v>31534</v>
      </c>
      <c r="R16" s="69">
        <v>-11.888754994609</v>
      </c>
      <c r="S16" s="68">
        <v>17.065789523124</v>
      </c>
      <c r="T16" s="68">
        <v>18.708537943172502</v>
      </c>
      <c r="U16" s="70">
        <v>-9.6259737518885409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435953.36349999998</v>
      </c>
      <c r="E17" s="68">
        <v>452523.38939999999</v>
      </c>
      <c r="F17" s="69">
        <v>96.338305093584196</v>
      </c>
      <c r="G17" s="68">
        <v>360775.58559999999</v>
      </c>
      <c r="H17" s="69">
        <v>20.837822984882202</v>
      </c>
      <c r="I17" s="68">
        <v>61666.197800000002</v>
      </c>
      <c r="J17" s="69">
        <v>14.1451363753499</v>
      </c>
      <c r="K17" s="68">
        <v>50871.972300000001</v>
      </c>
      <c r="L17" s="69">
        <v>14.1007247525898</v>
      </c>
      <c r="M17" s="69">
        <v>0.212184136214432</v>
      </c>
      <c r="N17" s="68">
        <v>2013578.8078999999</v>
      </c>
      <c r="O17" s="68">
        <v>301043878.93360001</v>
      </c>
      <c r="P17" s="68">
        <v>8732</v>
      </c>
      <c r="Q17" s="68">
        <v>8754</v>
      </c>
      <c r="R17" s="69">
        <v>-0.25131368517249397</v>
      </c>
      <c r="S17" s="68">
        <v>49.925946346770502</v>
      </c>
      <c r="T17" s="68">
        <v>41.4083726639251</v>
      </c>
      <c r="U17" s="70">
        <v>17.0604150869469</v>
      </c>
    </row>
    <row r="18" spans="1:21" ht="12" thickBot="1" x14ac:dyDescent="0.2">
      <c r="A18" s="53"/>
      <c r="B18" s="42" t="s">
        <v>16</v>
      </c>
      <c r="C18" s="43"/>
      <c r="D18" s="68">
        <v>1172898.3481000001</v>
      </c>
      <c r="E18" s="68">
        <v>1288333.3166</v>
      </c>
      <c r="F18" s="69">
        <v>91.039976455422206</v>
      </c>
      <c r="G18" s="68">
        <v>1195022.8299</v>
      </c>
      <c r="H18" s="69">
        <v>-1.8513857012967401</v>
      </c>
      <c r="I18" s="68">
        <v>215712.41329999999</v>
      </c>
      <c r="J18" s="69">
        <v>18.3913988496477</v>
      </c>
      <c r="K18" s="68">
        <v>179942.95680000001</v>
      </c>
      <c r="L18" s="69">
        <v>15.057700346616601</v>
      </c>
      <c r="M18" s="69">
        <v>0.19878219818159601</v>
      </c>
      <c r="N18" s="68">
        <v>8488535.8630999997</v>
      </c>
      <c r="O18" s="68">
        <v>692396551.23969996</v>
      </c>
      <c r="P18" s="68">
        <v>60359</v>
      </c>
      <c r="Q18" s="68">
        <v>63502</v>
      </c>
      <c r="R18" s="69">
        <v>-4.9494504110106803</v>
      </c>
      <c r="S18" s="68">
        <v>19.432037444291701</v>
      </c>
      <c r="T18" s="68">
        <v>18.7092728480993</v>
      </c>
      <c r="U18" s="70">
        <v>3.7194483505109699</v>
      </c>
    </row>
    <row r="19" spans="1:21" ht="12" thickBot="1" x14ac:dyDescent="0.2">
      <c r="A19" s="53"/>
      <c r="B19" s="42" t="s">
        <v>17</v>
      </c>
      <c r="C19" s="43"/>
      <c r="D19" s="68">
        <v>718676.50490000006</v>
      </c>
      <c r="E19" s="68">
        <v>522944.08769999997</v>
      </c>
      <c r="F19" s="69">
        <v>137.42893777819799</v>
      </c>
      <c r="G19" s="68">
        <v>466595.65159999998</v>
      </c>
      <c r="H19" s="69">
        <v>54.025547052483503</v>
      </c>
      <c r="I19" s="68">
        <v>50682.146000000001</v>
      </c>
      <c r="J19" s="69">
        <v>7.0521501196219196</v>
      </c>
      <c r="K19" s="68">
        <v>55770.539900000003</v>
      </c>
      <c r="L19" s="69">
        <v>11.952648874621399</v>
      </c>
      <c r="M19" s="69">
        <v>-9.1238024755073005E-2</v>
      </c>
      <c r="N19" s="68">
        <v>3562941.5507999999</v>
      </c>
      <c r="O19" s="68">
        <v>225953303.8599</v>
      </c>
      <c r="P19" s="68">
        <v>11998</v>
      </c>
      <c r="Q19" s="68">
        <v>11960</v>
      </c>
      <c r="R19" s="69">
        <v>0.31772575250836899</v>
      </c>
      <c r="S19" s="68">
        <v>59.899692023670603</v>
      </c>
      <c r="T19" s="68">
        <v>45.333334030100303</v>
      </c>
      <c r="U19" s="70">
        <v>24.3179180083498</v>
      </c>
    </row>
    <row r="20" spans="1:21" ht="12" thickBot="1" x14ac:dyDescent="0.2">
      <c r="A20" s="53"/>
      <c r="B20" s="42" t="s">
        <v>18</v>
      </c>
      <c r="C20" s="43"/>
      <c r="D20" s="68">
        <v>729303.05379999999</v>
      </c>
      <c r="E20" s="68">
        <v>840258.78929999995</v>
      </c>
      <c r="F20" s="69">
        <v>86.795052082414401</v>
      </c>
      <c r="G20" s="68">
        <v>842709.15819999995</v>
      </c>
      <c r="H20" s="69">
        <v>-13.457324308926699</v>
      </c>
      <c r="I20" s="68">
        <v>81053.314100000003</v>
      </c>
      <c r="J20" s="69">
        <v>11.113804292697701</v>
      </c>
      <c r="K20" s="68">
        <v>12424.9769</v>
      </c>
      <c r="L20" s="69">
        <v>1.4744086710223201</v>
      </c>
      <c r="M20" s="69">
        <v>5.5234176894123701</v>
      </c>
      <c r="N20" s="68">
        <v>5006051.3823999995</v>
      </c>
      <c r="O20" s="68">
        <v>344595968.23519999</v>
      </c>
      <c r="P20" s="68">
        <v>34059</v>
      </c>
      <c r="Q20" s="68">
        <v>35648</v>
      </c>
      <c r="R20" s="69">
        <v>-4.4574730700179597</v>
      </c>
      <c r="S20" s="68">
        <v>21.412932082562602</v>
      </c>
      <c r="T20" s="68">
        <v>23.370027305879699</v>
      </c>
      <c r="U20" s="70">
        <v>-9.1397815851236892</v>
      </c>
    </row>
    <row r="21" spans="1:21" ht="12" thickBot="1" x14ac:dyDescent="0.2">
      <c r="A21" s="53"/>
      <c r="B21" s="42" t="s">
        <v>19</v>
      </c>
      <c r="C21" s="43"/>
      <c r="D21" s="68">
        <v>312494.06390000001</v>
      </c>
      <c r="E21" s="68">
        <v>308013.05339999998</v>
      </c>
      <c r="F21" s="69">
        <v>101.454811882333</v>
      </c>
      <c r="G21" s="68">
        <v>288555.77740000002</v>
      </c>
      <c r="H21" s="69">
        <v>8.2958957591122502</v>
      </c>
      <c r="I21" s="68">
        <v>29793.690900000001</v>
      </c>
      <c r="J21" s="69">
        <v>9.5341621943686494</v>
      </c>
      <c r="K21" s="68">
        <v>34769.973299999998</v>
      </c>
      <c r="L21" s="69">
        <v>12.049654182387499</v>
      </c>
      <c r="M21" s="69">
        <v>-0.143120109902414</v>
      </c>
      <c r="N21" s="68">
        <v>1872865.3632</v>
      </c>
      <c r="O21" s="68">
        <v>133814974.8469</v>
      </c>
      <c r="P21" s="68">
        <v>26900</v>
      </c>
      <c r="Q21" s="68">
        <v>25532</v>
      </c>
      <c r="R21" s="69">
        <v>5.3579821400595398</v>
      </c>
      <c r="S21" s="68">
        <v>11.6168796988848</v>
      </c>
      <c r="T21" s="68">
        <v>11.5573141547862</v>
      </c>
      <c r="U21" s="70">
        <v>0.51274994355261805</v>
      </c>
    </row>
    <row r="22" spans="1:21" ht="12" thickBot="1" x14ac:dyDescent="0.2">
      <c r="A22" s="53"/>
      <c r="B22" s="42" t="s">
        <v>20</v>
      </c>
      <c r="C22" s="43"/>
      <c r="D22" s="68">
        <v>864195.32</v>
      </c>
      <c r="E22" s="68">
        <v>881713.94169999997</v>
      </c>
      <c r="F22" s="69">
        <v>98.013117308066697</v>
      </c>
      <c r="G22" s="68">
        <v>805373.27760000003</v>
      </c>
      <c r="H22" s="69">
        <v>7.3036992952247903</v>
      </c>
      <c r="I22" s="68">
        <v>78226.9755</v>
      </c>
      <c r="J22" s="69">
        <v>9.0520017511781905</v>
      </c>
      <c r="K22" s="68">
        <v>96352.024900000004</v>
      </c>
      <c r="L22" s="69">
        <v>11.963648109498701</v>
      </c>
      <c r="M22" s="69">
        <v>-0.18811280218356899</v>
      </c>
      <c r="N22" s="68">
        <v>5617633.6906000003</v>
      </c>
      <c r="O22" s="68">
        <v>414108796.71249998</v>
      </c>
      <c r="P22" s="68">
        <v>52633</v>
      </c>
      <c r="Q22" s="68">
        <v>54026</v>
      </c>
      <c r="R22" s="69">
        <v>-2.57838818346722</v>
      </c>
      <c r="S22" s="68">
        <v>16.419267759770499</v>
      </c>
      <c r="T22" s="68">
        <v>16.0543235294118</v>
      </c>
      <c r="U22" s="70">
        <v>2.22265837732964</v>
      </c>
    </row>
    <row r="23" spans="1:21" ht="12" thickBot="1" x14ac:dyDescent="0.2">
      <c r="A23" s="53"/>
      <c r="B23" s="42" t="s">
        <v>21</v>
      </c>
      <c r="C23" s="43"/>
      <c r="D23" s="68">
        <v>2038592.3828</v>
      </c>
      <c r="E23" s="68">
        <v>2448255.8428000002</v>
      </c>
      <c r="F23" s="69">
        <v>83.267130304017599</v>
      </c>
      <c r="G23" s="68">
        <v>1954295.5086999999</v>
      </c>
      <c r="H23" s="69">
        <v>4.3134149223970102</v>
      </c>
      <c r="I23" s="68">
        <v>311656.23950000003</v>
      </c>
      <c r="J23" s="69">
        <v>15.287815363655101</v>
      </c>
      <c r="K23" s="68">
        <v>186441.3933</v>
      </c>
      <c r="L23" s="69">
        <v>9.5400819615054608</v>
      </c>
      <c r="M23" s="69">
        <v>0.67160432554008398</v>
      </c>
      <c r="N23" s="68">
        <v>14769684.013499999</v>
      </c>
      <c r="O23" s="68">
        <v>893710611.50969994</v>
      </c>
      <c r="P23" s="68">
        <v>70704</v>
      </c>
      <c r="Q23" s="68">
        <v>81111</v>
      </c>
      <c r="R23" s="69">
        <v>-12.830565521322599</v>
      </c>
      <c r="S23" s="68">
        <v>28.832773008599201</v>
      </c>
      <c r="T23" s="68">
        <v>30.232116286323699</v>
      </c>
      <c r="U23" s="70">
        <v>-4.85330799540891</v>
      </c>
    </row>
    <row r="24" spans="1:21" ht="12" thickBot="1" x14ac:dyDescent="0.2">
      <c r="A24" s="53"/>
      <c r="B24" s="42" t="s">
        <v>22</v>
      </c>
      <c r="C24" s="43"/>
      <c r="D24" s="68">
        <v>215543.40669999999</v>
      </c>
      <c r="E24" s="68">
        <v>262506.46260000003</v>
      </c>
      <c r="F24" s="69">
        <v>82.109752485765995</v>
      </c>
      <c r="G24" s="68">
        <v>230582.29079999999</v>
      </c>
      <c r="H24" s="69">
        <v>-6.5221331819642101</v>
      </c>
      <c r="I24" s="68">
        <v>39900.817600000002</v>
      </c>
      <c r="J24" s="69">
        <v>18.511731910934898</v>
      </c>
      <c r="K24" s="68">
        <v>32753.970600000001</v>
      </c>
      <c r="L24" s="69">
        <v>14.2048942641522</v>
      </c>
      <c r="M24" s="69">
        <v>0.21819788163331899</v>
      </c>
      <c r="N24" s="68">
        <v>1346125.3635</v>
      </c>
      <c r="O24" s="68">
        <v>94376227.580200002</v>
      </c>
      <c r="P24" s="68">
        <v>24675</v>
      </c>
      <c r="Q24" s="68">
        <v>23470</v>
      </c>
      <c r="R24" s="69">
        <v>5.1342138900724299</v>
      </c>
      <c r="S24" s="68">
        <v>8.7352951043566396</v>
      </c>
      <c r="T24" s="68">
        <v>8.8393942479761396</v>
      </c>
      <c r="U24" s="70">
        <v>-1.19170723342346</v>
      </c>
    </row>
    <row r="25" spans="1:21" ht="12" thickBot="1" x14ac:dyDescent="0.2">
      <c r="A25" s="53"/>
      <c r="B25" s="42" t="s">
        <v>23</v>
      </c>
      <c r="C25" s="43"/>
      <c r="D25" s="68">
        <v>258181.38769999999</v>
      </c>
      <c r="E25" s="68">
        <v>295821.09899999999</v>
      </c>
      <c r="F25" s="69">
        <v>87.276191107653204</v>
      </c>
      <c r="G25" s="68">
        <v>214402.52710000001</v>
      </c>
      <c r="H25" s="69">
        <v>20.419004007159401</v>
      </c>
      <c r="I25" s="68">
        <v>25102.873500000002</v>
      </c>
      <c r="J25" s="69">
        <v>9.7229601729342594</v>
      </c>
      <c r="K25" s="68">
        <v>21626.002899999999</v>
      </c>
      <c r="L25" s="69">
        <v>10.086636194317499</v>
      </c>
      <c r="M25" s="69">
        <v>0.160772687217202</v>
      </c>
      <c r="N25" s="68">
        <v>1618769.7429</v>
      </c>
      <c r="O25" s="68">
        <v>93595101.087500006</v>
      </c>
      <c r="P25" s="68">
        <v>18931</v>
      </c>
      <c r="Q25" s="68">
        <v>17372</v>
      </c>
      <c r="R25" s="69">
        <v>8.9742113746258401</v>
      </c>
      <c r="S25" s="68">
        <v>13.6380216417516</v>
      </c>
      <c r="T25" s="68">
        <v>14.0173266002763</v>
      </c>
      <c r="U25" s="70">
        <v>-2.7812315340772802</v>
      </c>
    </row>
    <row r="26" spans="1:21" ht="12" thickBot="1" x14ac:dyDescent="0.2">
      <c r="A26" s="53"/>
      <c r="B26" s="42" t="s">
        <v>24</v>
      </c>
      <c r="C26" s="43"/>
      <c r="D26" s="68">
        <v>438667.76949999999</v>
      </c>
      <c r="E26" s="68">
        <v>498543.652</v>
      </c>
      <c r="F26" s="69">
        <v>87.989841559551095</v>
      </c>
      <c r="G26" s="68">
        <v>390501.12949999998</v>
      </c>
      <c r="H26" s="69">
        <v>12.3345712371364</v>
      </c>
      <c r="I26" s="68">
        <v>107939.5699</v>
      </c>
      <c r="J26" s="69">
        <v>24.606223070145099</v>
      </c>
      <c r="K26" s="68">
        <v>83101.746199999994</v>
      </c>
      <c r="L26" s="69">
        <v>21.280795347865901</v>
      </c>
      <c r="M26" s="69">
        <v>0.29888449804921202</v>
      </c>
      <c r="N26" s="68">
        <v>2659148.9643999999</v>
      </c>
      <c r="O26" s="68">
        <v>193004055.5131</v>
      </c>
      <c r="P26" s="68">
        <v>35341</v>
      </c>
      <c r="Q26" s="68">
        <v>35088</v>
      </c>
      <c r="R26" s="69">
        <v>0.72104423164613995</v>
      </c>
      <c r="S26" s="68">
        <v>12.412432288277101</v>
      </c>
      <c r="T26" s="68">
        <v>12.803483358983099</v>
      </c>
      <c r="U26" s="70">
        <v>-3.15047898448868</v>
      </c>
    </row>
    <row r="27" spans="1:21" ht="12" thickBot="1" x14ac:dyDescent="0.2">
      <c r="A27" s="53"/>
      <c r="B27" s="42" t="s">
        <v>25</v>
      </c>
      <c r="C27" s="43"/>
      <c r="D27" s="68">
        <v>226176.94459999999</v>
      </c>
      <c r="E27" s="68">
        <v>244982.43640000001</v>
      </c>
      <c r="F27" s="69">
        <v>92.323738764155806</v>
      </c>
      <c r="G27" s="68">
        <v>202327.6525</v>
      </c>
      <c r="H27" s="69">
        <v>11.787460490601999</v>
      </c>
      <c r="I27" s="68">
        <v>63515.5429</v>
      </c>
      <c r="J27" s="69">
        <v>28.082235796548101</v>
      </c>
      <c r="K27" s="68">
        <v>59149.427300000003</v>
      </c>
      <c r="L27" s="69">
        <v>29.2344751541068</v>
      </c>
      <c r="M27" s="69">
        <v>7.3815010547024995E-2</v>
      </c>
      <c r="N27" s="68">
        <v>1379142.9017</v>
      </c>
      <c r="O27" s="68">
        <v>86496723.119900003</v>
      </c>
      <c r="P27" s="68">
        <v>31912</v>
      </c>
      <c r="Q27" s="68">
        <v>30524</v>
      </c>
      <c r="R27" s="69">
        <v>4.5472415148735399</v>
      </c>
      <c r="S27" s="68">
        <v>7.0875201992980701</v>
      </c>
      <c r="T27" s="68">
        <v>6.8964475527453803</v>
      </c>
      <c r="U27" s="70">
        <v>2.6959026737110801</v>
      </c>
    </row>
    <row r="28" spans="1:21" ht="12" thickBot="1" x14ac:dyDescent="0.2">
      <c r="A28" s="53"/>
      <c r="B28" s="42" t="s">
        <v>26</v>
      </c>
      <c r="C28" s="43"/>
      <c r="D28" s="68">
        <v>978230.73529999994</v>
      </c>
      <c r="E28" s="68">
        <v>1126558.8297999999</v>
      </c>
      <c r="F28" s="69">
        <v>86.833524306375296</v>
      </c>
      <c r="G28" s="68">
        <v>793937.61769999994</v>
      </c>
      <c r="H28" s="69">
        <v>23.212543843669799</v>
      </c>
      <c r="I28" s="68">
        <v>61194.391499999998</v>
      </c>
      <c r="J28" s="69">
        <v>6.2556193842379297</v>
      </c>
      <c r="K28" s="68">
        <v>50913.116000000002</v>
      </c>
      <c r="L28" s="69">
        <v>6.4127350644365402</v>
      </c>
      <c r="M28" s="69">
        <v>0.20193765983602299</v>
      </c>
      <c r="N28" s="68">
        <v>5581618.0630999999</v>
      </c>
      <c r="O28" s="68">
        <v>299463500.87220001</v>
      </c>
      <c r="P28" s="68">
        <v>50263</v>
      </c>
      <c r="Q28" s="68">
        <v>48082</v>
      </c>
      <c r="R28" s="69">
        <v>4.5360009982945897</v>
      </c>
      <c r="S28" s="68">
        <v>19.462243306209299</v>
      </c>
      <c r="T28" s="68">
        <v>19.864701996589201</v>
      </c>
      <c r="U28" s="70">
        <v>-2.0678946617187801</v>
      </c>
    </row>
    <row r="29" spans="1:21" ht="12" thickBot="1" x14ac:dyDescent="0.2">
      <c r="A29" s="53"/>
      <c r="B29" s="42" t="s">
        <v>27</v>
      </c>
      <c r="C29" s="43"/>
      <c r="D29" s="68">
        <v>657676.5723</v>
      </c>
      <c r="E29" s="68">
        <v>533606.02540000004</v>
      </c>
      <c r="F29" s="69">
        <v>123.25133918924401</v>
      </c>
      <c r="G29" s="68">
        <v>479936.15639999998</v>
      </c>
      <c r="H29" s="69">
        <v>37.034179136081399</v>
      </c>
      <c r="I29" s="68">
        <v>102390.1027</v>
      </c>
      <c r="J29" s="69">
        <v>15.5684582684655</v>
      </c>
      <c r="K29" s="68">
        <v>68427.151899999997</v>
      </c>
      <c r="L29" s="69">
        <v>14.257553007315</v>
      </c>
      <c r="M29" s="69">
        <v>0.49633734353921</v>
      </c>
      <c r="N29" s="68">
        <v>3612066.8224999998</v>
      </c>
      <c r="O29" s="68">
        <v>209030150.71399999</v>
      </c>
      <c r="P29" s="68">
        <v>111221</v>
      </c>
      <c r="Q29" s="68">
        <v>109245</v>
      </c>
      <c r="R29" s="69">
        <v>1.8087784337955899</v>
      </c>
      <c r="S29" s="68">
        <v>5.9132409553951097</v>
      </c>
      <c r="T29" s="68">
        <v>5.9606355833218903</v>
      </c>
      <c r="U29" s="70">
        <v>-0.80150002822961397</v>
      </c>
    </row>
    <row r="30" spans="1:21" ht="12" thickBot="1" x14ac:dyDescent="0.2">
      <c r="A30" s="53"/>
      <c r="B30" s="42" t="s">
        <v>28</v>
      </c>
      <c r="C30" s="43"/>
      <c r="D30" s="68">
        <v>732037.81429999997</v>
      </c>
      <c r="E30" s="68">
        <v>945765.18039999995</v>
      </c>
      <c r="F30" s="69">
        <v>77.401645722503105</v>
      </c>
      <c r="G30" s="68">
        <v>714091.49529999995</v>
      </c>
      <c r="H30" s="69">
        <v>2.51316800691772</v>
      </c>
      <c r="I30" s="68">
        <v>89244.7693</v>
      </c>
      <c r="J30" s="69">
        <v>12.191278586522101</v>
      </c>
      <c r="K30" s="68">
        <v>107688.5203</v>
      </c>
      <c r="L30" s="69">
        <v>15.080493327365399</v>
      </c>
      <c r="M30" s="69">
        <v>-0.17126942545611301</v>
      </c>
      <c r="N30" s="68">
        <v>4604008.7165999999</v>
      </c>
      <c r="O30" s="68">
        <v>376538226.35549998</v>
      </c>
      <c r="P30" s="68">
        <v>60718</v>
      </c>
      <c r="Q30" s="68">
        <v>63618</v>
      </c>
      <c r="R30" s="69">
        <v>-4.5584582979659798</v>
      </c>
      <c r="S30" s="68">
        <v>12.0563558467011</v>
      </c>
      <c r="T30" s="68">
        <v>12.0234927379044</v>
      </c>
      <c r="U30" s="70">
        <v>0.27257912104318599</v>
      </c>
    </row>
    <row r="31" spans="1:21" ht="12" thickBot="1" x14ac:dyDescent="0.2">
      <c r="A31" s="53"/>
      <c r="B31" s="42" t="s">
        <v>29</v>
      </c>
      <c r="C31" s="43"/>
      <c r="D31" s="68">
        <v>681795.09649999999</v>
      </c>
      <c r="E31" s="68">
        <v>774324.06940000004</v>
      </c>
      <c r="F31" s="69">
        <v>88.050355586686393</v>
      </c>
      <c r="G31" s="68">
        <v>755051.34510000004</v>
      </c>
      <c r="H31" s="69">
        <v>-9.7021545720573208</v>
      </c>
      <c r="I31" s="68">
        <v>31427.183000000001</v>
      </c>
      <c r="J31" s="69">
        <v>4.6094762431310601</v>
      </c>
      <c r="K31" s="68">
        <v>35800.204400000002</v>
      </c>
      <c r="L31" s="69">
        <v>4.7414264781236302</v>
      </c>
      <c r="M31" s="69">
        <v>-0.122150738334891</v>
      </c>
      <c r="N31" s="68">
        <v>4903006.2602000004</v>
      </c>
      <c r="O31" s="68">
        <v>321532323.46829998</v>
      </c>
      <c r="P31" s="68">
        <v>25974</v>
      </c>
      <c r="Q31" s="68">
        <v>26107</v>
      </c>
      <c r="R31" s="69">
        <v>-0.509441912130848</v>
      </c>
      <c r="S31" s="68">
        <v>26.249137464387498</v>
      </c>
      <c r="T31" s="68">
        <v>28.648731512621101</v>
      </c>
      <c r="U31" s="70">
        <v>-9.1416110395598107</v>
      </c>
    </row>
    <row r="32" spans="1:21" ht="12" thickBot="1" x14ac:dyDescent="0.2">
      <c r="A32" s="53"/>
      <c r="B32" s="42" t="s">
        <v>30</v>
      </c>
      <c r="C32" s="43"/>
      <c r="D32" s="68">
        <v>109495.20699999999</v>
      </c>
      <c r="E32" s="68">
        <v>128425.141</v>
      </c>
      <c r="F32" s="69">
        <v>85.259946882207402</v>
      </c>
      <c r="G32" s="68">
        <v>109622.4298</v>
      </c>
      <c r="H32" s="69">
        <v>-0.116055446163832</v>
      </c>
      <c r="I32" s="68">
        <v>31718.977900000002</v>
      </c>
      <c r="J32" s="69">
        <v>28.9683710995679</v>
      </c>
      <c r="K32" s="68">
        <v>28740.316999999999</v>
      </c>
      <c r="L32" s="69">
        <v>26.217551510612498</v>
      </c>
      <c r="M32" s="69">
        <v>0.103640502643029</v>
      </c>
      <c r="N32" s="68">
        <v>649024.76439999999</v>
      </c>
      <c r="O32" s="68">
        <v>45916223.022699997</v>
      </c>
      <c r="P32" s="68">
        <v>24361</v>
      </c>
      <c r="Q32" s="68">
        <v>23090</v>
      </c>
      <c r="R32" s="69">
        <v>5.5045474231268896</v>
      </c>
      <c r="S32" s="68">
        <v>4.4946926234555198</v>
      </c>
      <c r="T32" s="68">
        <v>4.5107545907319198</v>
      </c>
      <c r="U32" s="70">
        <v>-0.35735407561745702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31.880500000000001</v>
      </c>
      <c r="H33" s="71"/>
      <c r="I33" s="71"/>
      <c r="J33" s="71"/>
      <c r="K33" s="68">
        <v>6.4808000000000003</v>
      </c>
      <c r="L33" s="69">
        <v>20.328413920735201</v>
      </c>
      <c r="M33" s="71"/>
      <c r="N33" s="71"/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143845.20540000001</v>
      </c>
      <c r="E35" s="68">
        <v>133306.7665</v>
      </c>
      <c r="F35" s="69">
        <v>107.90540433669599</v>
      </c>
      <c r="G35" s="68">
        <v>149437.7714</v>
      </c>
      <c r="H35" s="69">
        <v>-3.7424045792481602</v>
      </c>
      <c r="I35" s="68">
        <v>19685.1142</v>
      </c>
      <c r="J35" s="69">
        <v>13.684928979913</v>
      </c>
      <c r="K35" s="68">
        <v>12538.504199999999</v>
      </c>
      <c r="L35" s="69">
        <v>8.3904518131752592</v>
      </c>
      <c r="M35" s="69">
        <v>0.56997309136762897</v>
      </c>
      <c r="N35" s="68">
        <v>995475.7696</v>
      </c>
      <c r="O35" s="68">
        <v>53894547.035700001</v>
      </c>
      <c r="P35" s="68">
        <v>10581</v>
      </c>
      <c r="Q35" s="68">
        <v>9762</v>
      </c>
      <c r="R35" s="69">
        <v>8.3896742470805208</v>
      </c>
      <c r="S35" s="68">
        <v>13.594670201304201</v>
      </c>
      <c r="T35" s="68">
        <v>14.1415596906372</v>
      </c>
      <c r="U35" s="70">
        <v>-4.0228227771238796</v>
      </c>
    </row>
    <row r="36" spans="1:21" ht="12" thickBot="1" x14ac:dyDescent="0.2">
      <c r="A36" s="53"/>
      <c r="B36" s="42" t="s">
        <v>37</v>
      </c>
      <c r="C36" s="43"/>
      <c r="D36" s="71"/>
      <c r="E36" s="68">
        <v>552506.66619999998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101825.9512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136211.96049999999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161141.02559999999</v>
      </c>
      <c r="E39" s="68">
        <v>285599.34049999999</v>
      </c>
      <c r="F39" s="69">
        <v>56.422058019423197</v>
      </c>
      <c r="G39" s="68">
        <v>213835.8976</v>
      </c>
      <c r="H39" s="69">
        <v>-24.642668790144199</v>
      </c>
      <c r="I39" s="68">
        <v>8338.9573</v>
      </c>
      <c r="J39" s="69">
        <v>5.1749436674803002</v>
      </c>
      <c r="K39" s="68">
        <v>9224.2374999999993</v>
      </c>
      <c r="L39" s="69">
        <v>4.3136992448549503</v>
      </c>
      <c r="M39" s="69">
        <v>-9.5973266082968994E-2</v>
      </c>
      <c r="N39" s="68">
        <v>1082795.8137000001</v>
      </c>
      <c r="O39" s="68">
        <v>88303295.574000001</v>
      </c>
      <c r="P39" s="68">
        <v>279</v>
      </c>
      <c r="Q39" s="68">
        <v>274</v>
      </c>
      <c r="R39" s="69">
        <v>1.8248175182481701</v>
      </c>
      <c r="S39" s="68">
        <v>577.56640000000004</v>
      </c>
      <c r="T39" s="68">
        <v>715.75582153284699</v>
      </c>
      <c r="U39" s="70">
        <v>-23.926153171799299</v>
      </c>
    </row>
    <row r="40" spans="1:21" ht="12" thickBot="1" x14ac:dyDescent="0.2">
      <c r="A40" s="53"/>
      <c r="B40" s="42" t="s">
        <v>34</v>
      </c>
      <c r="C40" s="43"/>
      <c r="D40" s="68">
        <v>342266.42420000001</v>
      </c>
      <c r="E40" s="68">
        <v>407992.86550000001</v>
      </c>
      <c r="F40" s="69">
        <v>83.890296410097406</v>
      </c>
      <c r="G40" s="68">
        <v>354058.25109999999</v>
      </c>
      <c r="H40" s="69">
        <v>-3.3304765143489101</v>
      </c>
      <c r="I40" s="68">
        <v>24159.1309</v>
      </c>
      <c r="J40" s="69">
        <v>7.0585746049933498</v>
      </c>
      <c r="K40" s="68">
        <v>26823.074700000001</v>
      </c>
      <c r="L40" s="69">
        <v>7.5758931239888296</v>
      </c>
      <c r="M40" s="69">
        <v>-9.9315377889917997E-2</v>
      </c>
      <c r="N40" s="68">
        <v>2043961.3652999999</v>
      </c>
      <c r="O40" s="68">
        <v>164721199.46169999</v>
      </c>
      <c r="P40" s="68">
        <v>1906</v>
      </c>
      <c r="Q40" s="68">
        <v>1844</v>
      </c>
      <c r="R40" s="69">
        <v>3.3622559652928499</v>
      </c>
      <c r="S40" s="68">
        <v>179.573150157398</v>
      </c>
      <c r="T40" s="68">
        <v>184.23281588937101</v>
      </c>
      <c r="U40" s="70">
        <v>-2.5948565962612</v>
      </c>
    </row>
    <row r="41" spans="1:21" ht="12" thickBot="1" x14ac:dyDescent="0.2">
      <c r="A41" s="53"/>
      <c r="B41" s="42" t="s">
        <v>40</v>
      </c>
      <c r="C41" s="43"/>
      <c r="D41" s="71"/>
      <c r="E41" s="68">
        <v>182945.66459999999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70424.804600000003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46188.174599999998</v>
      </c>
      <c r="E44" s="74"/>
      <c r="F44" s="74"/>
      <c r="G44" s="73">
        <v>22414.954699999998</v>
      </c>
      <c r="H44" s="75">
        <v>106.05963838954401</v>
      </c>
      <c r="I44" s="73">
        <v>5755.1432000000004</v>
      </c>
      <c r="J44" s="75">
        <v>12.460209241523</v>
      </c>
      <c r="K44" s="73">
        <v>4166.7505000000001</v>
      </c>
      <c r="L44" s="75">
        <v>18.589154231036702</v>
      </c>
      <c r="M44" s="75">
        <v>0.381206578123648</v>
      </c>
      <c r="N44" s="73">
        <v>174554.59229999999</v>
      </c>
      <c r="O44" s="73">
        <v>10445870.943600001</v>
      </c>
      <c r="P44" s="73">
        <v>24</v>
      </c>
      <c r="Q44" s="73">
        <v>33</v>
      </c>
      <c r="R44" s="75">
        <v>-27.272727272727298</v>
      </c>
      <c r="S44" s="73">
        <v>1924.5072749999999</v>
      </c>
      <c r="T44" s="73">
        <v>460.53231212121199</v>
      </c>
      <c r="U44" s="76">
        <v>76.070118408816498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47762</v>
      </c>
      <c r="D2" s="32">
        <v>485358.55842649599</v>
      </c>
      <c r="E2" s="32">
        <v>352656.595394017</v>
      </c>
      <c r="F2" s="32">
        <v>132701.96303247899</v>
      </c>
      <c r="G2" s="32">
        <v>352656.595394017</v>
      </c>
      <c r="H2" s="32">
        <v>0.273410163947022</v>
      </c>
    </row>
    <row r="3" spans="1:8" ht="14.25" x14ac:dyDescent="0.2">
      <c r="A3" s="32">
        <v>2</v>
      </c>
      <c r="B3" s="33">
        <v>13</v>
      </c>
      <c r="C3" s="32">
        <v>21357.243999999999</v>
      </c>
      <c r="D3" s="32">
        <v>66349.204442674498</v>
      </c>
      <c r="E3" s="32">
        <v>51356.238037115203</v>
      </c>
      <c r="F3" s="32">
        <v>14992.9664055593</v>
      </c>
      <c r="G3" s="32">
        <v>51356.238037115203</v>
      </c>
      <c r="H3" s="32">
        <v>0.22597055279710601</v>
      </c>
    </row>
    <row r="4" spans="1:8" ht="14.25" x14ac:dyDescent="0.2">
      <c r="A4" s="32">
        <v>3</v>
      </c>
      <c r="B4" s="33">
        <v>14</v>
      </c>
      <c r="C4" s="32">
        <v>98852</v>
      </c>
      <c r="D4" s="32">
        <v>84630.333182051298</v>
      </c>
      <c r="E4" s="32">
        <v>60520.552689743599</v>
      </c>
      <c r="F4" s="32">
        <v>24109.780492307698</v>
      </c>
      <c r="G4" s="32">
        <v>60520.552689743599</v>
      </c>
      <c r="H4" s="32">
        <v>0.28488344055605103</v>
      </c>
    </row>
    <row r="5" spans="1:8" ht="14.25" x14ac:dyDescent="0.2">
      <c r="A5" s="32">
        <v>4</v>
      </c>
      <c r="B5" s="33">
        <v>15</v>
      </c>
      <c r="C5" s="32">
        <v>2990</v>
      </c>
      <c r="D5" s="32">
        <v>48206.062102564101</v>
      </c>
      <c r="E5" s="32">
        <v>36398.633668376096</v>
      </c>
      <c r="F5" s="32">
        <v>11807.428434187999</v>
      </c>
      <c r="G5" s="32">
        <v>36398.633668376096</v>
      </c>
      <c r="H5" s="32">
        <v>0.244936589283446</v>
      </c>
    </row>
    <row r="6" spans="1:8" ht="14.25" x14ac:dyDescent="0.2">
      <c r="A6" s="32">
        <v>5</v>
      </c>
      <c r="B6" s="33">
        <v>16</v>
      </c>
      <c r="C6" s="32">
        <v>4188</v>
      </c>
      <c r="D6" s="32">
        <v>177567.26721196601</v>
      </c>
      <c r="E6" s="32">
        <v>144026.674317094</v>
      </c>
      <c r="F6" s="32">
        <v>33540.592894871799</v>
      </c>
      <c r="G6" s="32">
        <v>144026.674317094</v>
      </c>
      <c r="H6" s="32">
        <v>0.18888950323729201</v>
      </c>
    </row>
    <row r="7" spans="1:8" ht="14.25" x14ac:dyDescent="0.2">
      <c r="A7" s="32">
        <v>6</v>
      </c>
      <c r="B7" s="33">
        <v>17</v>
      </c>
      <c r="C7" s="32">
        <v>17540</v>
      </c>
      <c r="D7" s="32">
        <v>305881.64009658102</v>
      </c>
      <c r="E7" s="32">
        <v>218824.34461196599</v>
      </c>
      <c r="F7" s="32">
        <v>87057.295484615403</v>
      </c>
      <c r="G7" s="32">
        <v>218824.34461196599</v>
      </c>
      <c r="H7" s="32">
        <v>0.28461105235713802</v>
      </c>
    </row>
    <row r="8" spans="1:8" ht="14.25" x14ac:dyDescent="0.2">
      <c r="A8" s="32">
        <v>7</v>
      </c>
      <c r="B8" s="33">
        <v>18</v>
      </c>
      <c r="C8" s="32">
        <v>86852</v>
      </c>
      <c r="D8" s="32">
        <v>185912.39209572601</v>
      </c>
      <c r="E8" s="32">
        <v>157914.88451452999</v>
      </c>
      <c r="F8" s="32">
        <v>27997.507581196602</v>
      </c>
      <c r="G8" s="32">
        <v>157914.88451452999</v>
      </c>
      <c r="H8" s="32">
        <v>0.15059516617257401</v>
      </c>
    </row>
    <row r="9" spans="1:8" ht="14.25" x14ac:dyDescent="0.2">
      <c r="A9" s="32">
        <v>8</v>
      </c>
      <c r="B9" s="33">
        <v>19</v>
      </c>
      <c r="C9" s="32">
        <v>14861</v>
      </c>
      <c r="D9" s="32">
        <v>129865.12752051299</v>
      </c>
      <c r="E9" s="32">
        <v>97872.675508547007</v>
      </c>
      <c r="F9" s="32">
        <v>31992.452011965801</v>
      </c>
      <c r="G9" s="32">
        <v>97872.675508547007</v>
      </c>
      <c r="H9" s="32">
        <v>0.24635136947686301</v>
      </c>
    </row>
    <row r="10" spans="1:8" ht="14.25" x14ac:dyDescent="0.2">
      <c r="A10" s="32">
        <v>9</v>
      </c>
      <c r="B10" s="33">
        <v>21</v>
      </c>
      <c r="C10" s="32">
        <v>101903</v>
      </c>
      <c r="D10" s="32">
        <v>474172.69984273502</v>
      </c>
      <c r="E10" s="32">
        <v>427175.68138290598</v>
      </c>
      <c r="F10" s="32">
        <v>46997.018459829102</v>
      </c>
      <c r="G10" s="32">
        <v>427175.68138290598</v>
      </c>
      <c r="H10" s="37">
        <v>9.9113716321956494E-2</v>
      </c>
    </row>
    <row r="11" spans="1:8" ht="14.25" x14ac:dyDescent="0.2">
      <c r="A11" s="32">
        <v>10</v>
      </c>
      <c r="B11" s="33">
        <v>22</v>
      </c>
      <c r="C11" s="32">
        <v>31838</v>
      </c>
      <c r="D11" s="32">
        <v>435953.413138462</v>
      </c>
      <c r="E11" s="32">
        <v>374287.16606410302</v>
      </c>
      <c r="F11" s="32">
        <v>61666.247074359002</v>
      </c>
      <c r="G11" s="32">
        <v>374287.16606410302</v>
      </c>
      <c r="H11" s="32">
        <v>0.14145146067424699</v>
      </c>
    </row>
    <row r="12" spans="1:8" ht="14.25" x14ac:dyDescent="0.2">
      <c r="A12" s="32">
        <v>11</v>
      </c>
      <c r="B12" s="33">
        <v>23</v>
      </c>
      <c r="C12" s="32">
        <v>135450.734</v>
      </c>
      <c r="D12" s="32">
        <v>1172898.2187290599</v>
      </c>
      <c r="E12" s="32">
        <v>957185.94144871796</v>
      </c>
      <c r="F12" s="32">
        <v>215712.27728034201</v>
      </c>
      <c r="G12" s="32">
        <v>957185.94144871796</v>
      </c>
      <c r="H12" s="32">
        <v>0.183913892813381</v>
      </c>
    </row>
    <row r="13" spans="1:8" ht="14.25" x14ac:dyDescent="0.2">
      <c r="A13" s="32">
        <v>12</v>
      </c>
      <c r="B13" s="33">
        <v>24</v>
      </c>
      <c r="C13" s="32">
        <v>22551.759999999998</v>
      </c>
      <c r="D13" s="32">
        <v>718676.50066068396</v>
      </c>
      <c r="E13" s="32">
        <v>667994.35624017101</v>
      </c>
      <c r="F13" s="32">
        <v>50682.144420512799</v>
      </c>
      <c r="G13" s="32">
        <v>667994.35624017101</v>
      </c>
      <c r="H13" s="32">
        <v>7.0521499414438096E-2</v>
      </c>
    </row>
    <row r="14" spans="1:8" ht="14.25" x14ac:dyDescent="0.2">
      <c r="A14" s="32">
        <v>13</v>
      </c>
      <c r="B14" s="33">
        <v>25</v>
      </c>
      <c r="C14" s="32">
        <v>68913</v>
      </c>
      <c r="D14" s="32">
        <v>729303.14269999997</v>
      </c>
      <c r="E14" s="32">
        <v>648249.73970000003</v>
      </c>
      <c r="F14" s="32">
        <v>81053.403000000006</v>
      </c>
      <c r="G14" s="32">
        <v>648249.73970000003</v>
      </c>
      <c r="H14" s="32">
        <v>0.111138151276748</v>
      </c>
    </row>
    <row r="15" spans="1:8" ht="14.25" x14ac:dyDescent="0.2">
      <c r="A15" s="32">
        <v>14</v>
      </c>
      <c r="B15" s="33">
        <v>26</v>
      </c>
      <c r="C15" s="32">
        <v>61205</v>
      </c>
      <c r="D15" s="32">
        <v>312493.81799487199</v>
      </c>
      <c r="E15" s="32">
        <v>282700.37294615398</v>
      </c>
      <c r="F15" s="32">
        <v>29793.445048717898</v>
      </c>
      <c r="G15" s="32">
        <v>282700.37294615398</v>
      </c>
      <c r="H15" s="32">
        <v>9.5340910229484502E-2</v>
      </c>
    </row>
    <row r="16" spans="1:8" ht="14.25" x14ac:dyDescent="0.2">
      <c r="A16" s="32">
        <v>15</v>
      </c>
      <c r="B16" s="33">
        <v>27</v>
      </c>
      <c r="C16" s="32">
        <v>115830.38099999999</v>
      </c>
      <c r="D16" s="32">
        <v>864195.96539999999</v>
      </c>
      <c r="E16" s="32">
        <v>785968.34459999995</v>
      </c>
      <c r="F16" s="32">
        <v>78227.620800000004</v>
      </c>
      <c r="G16" s="32">
        <v>785968.34459999995</v>
      </c>
      <c r="H16" s="32">
        <v>9.0520696615138396E-2</v>
      </c>
    </row>
    <row r="17" spans="1:8" ht="14.25" x14ac:dyDescent="0.2">
      <c r="A17" s="32">
        <v>16</v>
      </c>
      <c r="B17" s="33">
        <v>29</v>
      </c>
      <c r="C17" s="32">
        <v>158586</v>
      </c>
      <c r="D17" s="32">
        <v>2038593.4282982899</v>
      </c>
      <c r="E17" s="32">
        <v>1726936.17018803</v>
      </c>
      <c r="F17" s="32">
        <v>311657.25811025599</v>
      </c>
      <c r="G17" s="32">
        <v>1726936.17018803</v>
      </c>
      <c r="H17" s="32">
        <v>0.15287857489583501</v>
      </c>
    </row>
    <row r="18" spans="1:8" ht="14.25" x14ac:dyDescent="0.2">
      <c r="A18" s="32">
        <v>17</v>
      </c>
      <c r="B18" s="33">
        <v>31</v>
      </c>
      <c r="C18" s="32">
        <v>25680.364000000001</v>
      </c>
      <c r="D18" s="32">
        <v>215543.398649051</v>
      </c>
      <c r="E18" s="32">
        <v>175642.596748273</v>
      </c>
      <c r="F18" s="32">
        <v>39900.801900777296</v>
      </c>
      <c r="G18" s="32">
        <v>175642.596748273</v>
      </c>
      <c r="H18" s="32">
        <v>0.18511725318827299</v>
      </c>
    </row>
    <row r="19" spans="1:8" ht="14.25" x14ac:dyDescent="0.2">
      <c r="A19" s="32">
        <v>18</v>
      </c>
      <c r="B19" s="33">
        <v>32</v>
      </c>
      <c r="C19" s="32">
        <v>15612.18</v>
      </c>
      <c r="D19" s="32">
        <v>258181.38827001001</v>
      </c>
      <c r="E19" s="32">
        <v>233078.51331482001</v>
      </c>
      <c r="F19" s="32">
        <v>25102.8749551894</v>
      </c>
      <c r="G19" s="32">
        <v>233078.51331482001</v>
      </c>
      <c r="H19" s="32">
        <v>9.7229607150986594E-2</v>
      </c>
    </row>
    <row r="20" spans="1:8" ht="14.25" x14ac:dyDescent="0.2">
      <c r="A20" s="32">
        <v>19</v>
      </c>
      <c r="B20" s="33">
        <v>33</v>
      </c>
      <c r="C20" s="32">
        <v>24804.429</v>
      </c>
      <c r="D20" s="32">
        <v>438667.709994153</v>
      </c>
      <c r="E20" s="32">
        <v>330728.18400396098</v>
      </c>
      <c r="F20" s="32">
        <v>107939.52599019201</v>
      </c>
      <c r="G20" s="32">
        <v>330728.18400396098</v>
      </c>
      <c r="H20" s="32">
        <v>0.24606216398200501</v>
      </c>
    </row>
    <row r="21" spans="1:8" ht="14.25" x14ac:dyDescent="0.2">
      <c r="A21" s="32">
        <v>20</v>
      </c>
      <c r="B21" s="33">
        <v>34</v>
      </c>
      <c r="C21" s="32">
        <v>39475.177000000003</v>
      </c>
      <c r="D21" s="32">
        <v>226176.91029673201</v>
      </c>
      <c r="E21" s="32">
        <v>162661.40422076301</v>
      </c>
      <c r="F21" s="32">
        <v>63515.506075969402</v>
      </c>
      <c r="G21" s="32">
        <v>162661.40422076301</v>
      </c>
      <c r="H21" s="32">
        <v>0.28082223774584403</v>
      </c>
    </row>
    <row r="22" spans="1:8" ht="14.25" x14ac:dyDescent="0.2">
      <c r="A22" s="32">
        <v>21</v>
      </c>
      <c r="B22" s="33">
        <v>35</v>
      </c>
      <c r="C22" s="32">
        <v>41145.796999999999</v>
      </c>
      <c r="D22" s="32">
        <v>978230.73266460199</v>
      </c>
      <c r="E22" s="32">
        <v>917036.37000088498</v>
      </c>
      <c r="F22" s="32">
        <v>61194.362663716798</v>
      </c>
      <c r="G22" s="32">
        <v>917036.37000088498</v>
      </c>
      <c r="H22" s="32">
        <v>6.2556164532910893E-2</v>
      </c>
    </row>
    <row r="23" spans="1:8" ht="14.25" x14ac:dyDescent="0.2">
      <c r="A23" s="32">
        <v>22</v>
      </c>
      <c r="B23" s="33">
        <v>36</v>
      </c>
      <c r="C23" s="32">
        <v>162855.89000000001</v>
      </c>
      <c r="D23" s="32">
        <v>657676.57283805299</v>
      </c>
      <c r="E23" s="32">
        <v>555286.49210248899</v>
      </c>
      <c r="F23" s="32">
        <v>102390.080735564</v>
      </c>
      <c r="G23" s="32">
        <v>555286.49210248899</v>
      </c>
      <c r="H23" s="32">
        <v>0.15568454916027</v>
      </c>
    </row>
    <row r="24" spans="1:8" ht="14.25" x14ac:dyDescent="0.2">
      <c r="A24" s="32">
        <v>23</v>
      </c>
      <c r="B24" s="33">
        <v>37</v>
      </c>
      <c r="C24" s="32">
        <v>91770.959000000003</v>
      </c>
      <c r="D24" s="32">
        <v>732037.78905044205</v>
      </c>
      <c r="E24" s="32">
        <v>642793.02643161803</v>
      </c>
      <c r="F24" s="32">
        <v>89244.762618824898</v>
      </c>
      <c r="G24" s="32">
        <v>642793.02643161803</v>
      </c>
      <c r="H24" s="32">
        <v>0.12191278094343801</v>
      </c>
    </row>
    <row r="25" spans="1:8" ht="14.25" x14ac:dyDescent="0.2">
      <c r="A25" s="32">
        <v>24</v>
      </c>
      <c r="B25" s="33">
        <v>38</v>
      </c>
      <c r="C25" s="32">
        <v>128382.591</v>
      </c>
      <c r="D25" s="32">
        <v>681795.05929999996</v>
      </c>
      <c r="E25" s="32">
        <v>650367.90040000004</v>
      </c>
      <c r="F25" s="32">
        <v>31427.158899999999</v>
      </c>
      <c r="G25" s="32">
        <v>650367.90040000004</v>
      </c>
      <c r="H25" s="32">
        <v>4.6094729598460699E-2</v>
      </c>
    </row>
    <row r="26" spans="1:8" ht="14.25" x14ac:dyDescent="0.2">
      <c r="A26" s="32">
        <v>25</v>
      </c>
      <c r="B26" s="33">
        <v>39</v>
      </c>
      <c r="C26" s="32">
        <v>83132.698000000004</v>
      </c>
      <c r="D26" s="32">
        <v>109495.13082608</v>
      </c>
      <c r="E26" s="32">
        <v>77776.220135904397</v>
      </c>
      <c r="F26" s="32">
        <v>31718.910690175398</v>
      </c>
      <c r="G26" s="32">
        <v>77776.220135904397</v>
      </c>
      <c r="H26" s="32">
        <v>0.28968329870811499</v>
      </c>
    </row>
    <row r="27" spans="1:8" ht="14.25" x14ac:dyDescent="0.2">
      <c r="A27" s="32">
        <v>26</v>
      </c>
      <c r="B27" s="33">
        <v>42</v>
      </c>
      <c r="C27" s="32">
        <v>7894.5060000000003</v>
      </c>
      <c r="D27" s="32">
        <v>143845.20499999999</v>
      </c>
      <c r="E27" s="32">
        <v>124160.0941</v>
      </c>
      <c r="F27" s="32">
        <v>19685.1109</v>
      </c>
      <c r="G27" s="32">
        <v>124160.0941</v>
      </c>
      <c r="H27" s="32">
        <v>0.136849267238348</v>
      </c>
    </row>
    <row r="28" spans="1:8" ht="14.25" x14ac:dyDescent="0.2">
      <c r="A28" s="32">
        <v>27</v>
      </c>
      <c r="B28" s="33">
        <v>75</v>
      </c>
      <c r="C28" s="32">
        <v>289</v>
      </c>
      <c r="D28" s="32">
        <v>161141.025641026</v>
      </c>
      <c r="E28" s="32">
        <v>152802.068376068</v>
      </c>
      <c r="F28" s="32">
        <v>8338.9572649572601</v>
      </c>
      <c r="G28" s="32">
        <v>152802.068376068</v>
      </c>
      <c r="H28" s="32">
        <v>5.1749436444161599E-2</v>
      </c>
    </row>
    <row r="29" spans="1:8" ht="14.25" x14ac:dyDescent="0.2">
      <c r="A29" s="32">
        <v>28</v>
      </c>
      <c r="B29" s="33">
        <v>76</v>
      </c>
      <c r="C29" s="32">
        <v>2050</v>
      </c>
      <c r="D29" s="32">
        <v>342266.41517350398</v>
      </c>
      <c r="E29" s="32">
        <v>318107.29443247902</v>
      </c>
      <c r="F29" s="32">
        <v>24159.120741025599</v>
      </c>
      <c r="G29" s="32">
        <v>318107.29443247902</v>
      </c>
      <c r="H29" s="32">
        <v>7.05857182299897E-2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46188.174570758601</v>
      </c>
      <c r="E30" s="32">
        <v>40433.031011269901</v>
      </c>
      <c r="F30" s="32">
        <v>5755.1435594886898</v>
      </c>
      <c r="G30" s="32">
        <v>40433.031011269901</v>
      </c>
      <c r="H30" s="32">
        <v>0.124602100277248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2014-11-06T01:30:07Z</dcterms:modified>
</cp:coreProperties>
</file>