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<sst xmlns="http://schemas.openxmlformats.org/spreadsheetml/2006/main" count="116" uniqueCount="73">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</sst>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23891201.366300002</v>
      </c>
      <c r="F3" s="25">
        <f>RA!I7</f>
        <v>23447.128899999901</v>
      </c>
      <c r="G3" s="16">
        <f>E3-F3</f>
        <v>23867754.237400003</v>
      </c>
      <c r="H3" s="27">
        <f>RA!J7</f>
        <v>9.8141271928976995E-2</v>
      </c>
      <c r="I3" s="20">
        <f>SUM(I4:I40)</f>
        <v>23891204.063213069</v>
      </c>
      <c r="J3" s="21">
        <f>SUM(J4:J40)</f>
        <v>23867759.516274452</v>
      </c>
      <c r="K3" s="22">
        <f>E3-I3</f>
        <v>-2.6969130672514439</v>
      </c>
      <c r="L3" s="22">
        <f>G3-J3</f>
        <v>-5.2788744494318962</v>
      </c>
    </row>
    <row r="4" spans="1:13" x14ac:dyDescent="0.15">
      <c r="A4" s="41">
        <f>RA!A8</f>
        <v>41949</v>
      </c>
      <c r="B4" s="12">
        <v>12</v>
      </c>
      <c r="C4" s="38" t="s">
        <v>6</v>
      </c>
      <c r="D4" s="38"/>
      <c r="E4" s="15">
        <f>VLOOKUP(C4,RA!B8:D39,3,0)</f>
        <v>524663.05009999999</v>
      </c>
      <c r="F4" s="25">
        <f>VLOOKUP(C4,RA!B8:I43,8,0)</f>
        <v>131958.6642</v>
      </c>
      <c r="G4" s="16">
        <f t="shared" ref="G4:G40" si="0">E4-F4</f>
        <v>392704.38589999999</v>
      </c>
      <c r="H4" s="27">
        <f>RA!J8</f>
        <v>25.151125884479399</v>
      </c>
      <c r="I4" s="20">
        <f>VLOOKUP(B4,RMS!B:D,3,FALSE)</f>
        <v>524663.773000855</v>
      </c>
      <c r="J4" s="21">
        <f>VLOOKUP(B4,RMS!B:E,4,FALSE)</f>
        <v>392704.39301196602</v>
      </c>
      <c r="K4" s="22">
        <f t="shared" ref="K4:K40" si="1">E4-I4</f>
        <v>-0.72290085500571877</v>
      </c>
      <c r="L4" s="22">
        <f t="shared" ref="L4:L40" si="2">G4-J4</f>
        <v>-7.1119660278782248E-3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64169.915999999997</v>
      </c>
      <c r="F5" s="25">
        <f>VLOOKUP(C5,RA!B9:I44,8,0)</f>
        <v>14231.4815</v>
      </c>
      <c r="G5" s="16">
        <f t="shared" si="0"/>
        <v>49938.434499999996</v>
      </c>
      <c r="H5" s="27">
        <f>RA!J9</f>
        <v>22.177809146578898</v>
      </c>
      <c r="I5" s="20">
        <f>VLOOKUP(B5,RMS!B:D,3,FALSE)</f>
        <v>64169.938110869101</v>
      </c>
      <c r="J5" s="21">
        <f>VLOOKUP(B5,RMS!B:E,4,FALSE)</f>
        <v>49938.424198252796</v>
      </c>
      <c r="K5" s="22">
        <f t="shared" si="1"/>
        <v>-2.2110869103926234E-2</v>
      </c>
      <c r="L5" s="22">
        <f t="shared" si="2"/>
        <v>1.0301747199264355E-2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87170.717999999993</v>
      </c>
      <c r="F6" s="25">
        <f>VLOOKUP(C6,RA!B10:I45,8,0)</f>
        <v>22886.629799999999</v>
      </c>
      <c r="G6" s="16">
        <f t="shared" si="0"/>
        <v>64284.088199999998</v>
      </c>
      <c r="H6" s="27">
        <f>RA!J10</f>
        <v>26.254951576743899</v>
      </c>
      <c r="I6" s="20">
        <f>VLOOKUP(B6,RMS!B:D,3,FALSE)</f>
        <v>87172.726309401696</v>
      </c>
      <c r="J6" s="21">
        <f>VLOOKUP(B6,RMS!B:E,4,FALSE)</f>
        <v>64284.087625640997</v>
      </c>
      <c r="K6" s="22">
        <f t="shared" si="1"/>
        <v>-2.0083094017027179</v>
      </c>
      <c r="L6" s="22">
        <f t="shared" si="2"/>
        <v>5.7435900089330971E-4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48215.617400000003</v>
      </c>
      <c r="F7" s="25">
        <f>VLOOKUP(C7,RA!B11:I46,8,0)</f>
        <v>12203.461300000001</v>
      </c>
      <c r="G7" s="16">
        <f t="shared" si="0"/>
        <v>36012.1561</v>
      </c>
      <c r="H7" s="27">
        <f>RA!J11</f>
        <v>25.310183625274899</v>
      </c>
      <c r="I7" s="20">
        <f>VLOOKUP(B7,RMS!B:D,3,FALSE)</f>
        <v>48215.653317948701</v>
      </c>
      <c r="J7" s="21">
        <f>VLOOKUP(B7,RMS!B:E,4,FALSE)</f>
        <v>36012.156360683803</v>
      </c>
      <c r="K7" s="22">
        <f t="shared" si="1"/>
        <v>-3.5917948698624969E-2</v>
      </c>
      <c r="L7" s="22">
        <f t="shared" si="2"/>
        <v>-2.6068380248034373E-4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613326.53449999995</v>
      </c>
      <c r="F8" s="25">
        <f>VLOOKUP(C8,RA!B12:I47,8,0)</f>
        <v>50902.285900000003</v>
      </c>
      <c r="G8" s="16">
        <f t="shared" si="0"/>
        <v>562424.24859999993</v>
      </c>
      <c r="H8" s="27">
        <f>RA!J12</f>
        <v>8.2993777436185603</v>
      </c>
      <c r="I8" s="20">
        <f>VLOOKUP(B8,RMS!B:D,3,FALSE)</f>
        <v>613326.58448974404</v>
      </c>
      <c r="J8" s="21">
        <f>VLOOKUP(B8,RMS!B:E,4,FALSE)</f>
        <v>562424.24897008506</v>
      </c>
      <c r="K8" s="22">
        <f t="shared" si="1"/>
        <v>-4.9989744089543819E-2</v>
      </c>
      <c r="L8" s="22">
        <f t="shared" si="2"/>
        <v>-3.7008512299507856E-4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288870.82980000001</v>
      </c>
      <c r="F9" s="25">
        <f>VLOOKUP(C9,RA!B13:I48,8,0)</f>
        <v>87388.588900000002</v>
      </c>
      <c r="G9" s="16">
        <f t="shared" si="0"/>
        <v>201482.2409</v>
      </c>
      <c r="H9" s="27">
        <f>RA!J13</f>
        <v>30.251787264398999</v>
      </c>
      <c r="I9" s="20">
        <f>VLOOKUP(B9,RMS!B:D,3,FALSE)</f>
        <v>288871.01007435902</v>
      </c>
      <c r="J9" s="21">
        <f>VLOOKUP(B9,RMS!B:E,4,FALSE)</f>
        <v>201482.24055640999</v>
      </c>
      <c r="K9" s="22">
        <f t="shared" si="1"/>
        <v>-0.18027435900876299</v>
      </c>
      <c r="L9" s="22">
        <f t="shared" si="2"/>
        <v>3.4359001438133419E-4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164345.96849999999</v>
      </c>
      <c r="F10" s="25">
        <f>VLOOKUP(C10,RA!B14:I49,8,0)</f>
        <v>25144.280200000001</v>
      </c>
      <c r="G10" s="16">
        <f t="shared" si="0"/>
        <v>139201.68829999998</v>
      </c>
      <c r="H10" s="27">
        <f>RA!J14</f>
        <v>15.299602679331899</v>
      </c>
      <c r="I10" s="20">
        <f>VLOOKUP(B10,RMS!B:D,3,FALSE)</f>
        <v>164345.970390598</v>
      </c>
      <c r="J10" s="21">
        <f>VLOOKUP(B10,RMS!B:E,4,FALSE)</f>
        <v>139201.68684102601</v>
      </c>
      <c r="K10" s="22">
        <f t="shared" si="1"/>
        <v>-1.8905980105046183E-3</v>
      </c>
      <c r="L10" s="22">
        <f t="shared" si="2"/>
        <v>1.4589739730581641E-3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192475.61199999999</v>
      </c>
      <c r="F11" s="25">
        <f>VLOOKUP(C11,RA!B15:I50,8,0)</f>
        <v>19974.163100000002</v>
      </c>
      <c r="G11" s="16">
        <f t="shared" si="0"/>
        <v>172501.44889999999</v>
      </c>
      <c r="H11" s="27">
        <f>RA!J15</f>
        <v>10.3775033587112</v>
      </c>
      <c r="I11" s="20">
        <f>VLOOKUP(B11,RMS!B:D,3,FALSE)</f>
        <v>192476.06894786301</v>
      </c>
      <c r="J11" s="21">
        <f>VLOOKUP(B11,RMS!B:E,4,FALSE)</f>
        <v>172501.44903589701</v>
      </c>
      <c r="K11" s="22">
        <f t="shared" si="1"/>
        <v>-0.45694786301464774</v>
      </c>
      <c r="L11" s="22">
        <f t="shared" si="2"/>
        <v>-1.3589701848104596E-4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488222.71309999999</v>
      </c>
      <c r="F12" s="25">
        <f>VLOOKUP(C12,RA!B16:I51,8,0)</f>
        <v>47680.133199999997</v>
      </c>
      <c r="G12" s="16">
        <f t="shared" si="0"/>
        <v>440542.57990000001</v>
      </c>
      <c r="H12" s="27">
        <f>RA!J16</f>
        <v>9.7660620697574796</v>
      </c>
      <c r="I12" s="20">
        <f>VLOOKUP(B12,RMS!B:D,3,FALSE)</f>
        <v>488222.45389059797</v>
      </c>
      <c r="J12" s="21">
        <f>VLOOKUP(B12,RMS!B:E,4,FALSE)</f>
        <v>440542.58008376101</v>
      </c>
      <c r="K12" s="22">
        <f t="shared" si="1"/>
        <v>0.25920940202195197</v>
      </c>
      <c r="L12" s="22">
        <f t="shared" si="2"/>
        <v>-1.8376100342720747E-4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474853.57400000002</v>
      </c>
      <c r="F13" s="25">
        <f>VLOOKUP(C13,RA!B17:I52,8,0)</f>
        <v>32373.082600000002</v>
      </c>
      <c r="G13" s="16">
        <f t="shared" si="0"/>
        <v>442480.4914</v>
      </c>
      <c r="H13" s="27">
        <f>RA!J17</f>
        <v>6.8174874050753198</v>
      </c>
      <c r="I13" s="20">
        <f>VLOOKUP(B13,RMS!B:D,3,FALSE)</f>
        <v>474853.70258205099</v>
      </c>
      <c r="J13" s="21">
        <f>VLOOKUP(B13,RMS!B:E,4,FALSE)</f>
        <v>442480.49160000001</v>
      </c>
      <c r="K13" s="22">
        <f t="shared" si="1"/>
        <v>-0.12858205096563324</v>
      </c>
      <c r="L13" s="22">
        <f t="shared" si="2"/>
        <v>-2.0000000949949026E-4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1709626.0725</v>
      </c>
      <c r="F14" s="25">
        <f>VLOOKUP(C14,RA!B18:I53,8,0)</f>
        <v>-179851.21489999999</v>
      </c>
      <c r="G14" s="16">
        <f t="shared" si="0"/>
        <v>1889477.2874</v>
      </c>
      <c r="H14" s="27">
        <f>RA!J18</f>
        <v>-10.519915307386601</v>
      </c>
      <c r="I14" s="20">
        <f>VLOOKUP(B14,RMS!B:D,3,FALSE)</f>
        <v>1709626.47136154</v>
      </c>
      <c r="J14" s="21">
        <f>VLOOKUP(B14,RMS!B:E,4,FALSE)</f>
        <v>1889477.2750265</v>
      </c>
      <c r="K14" s="22">
        <f t="shared" si="1"/>
        <v>-0.39886154001578689</v>
      </c>
      <c r="L14" s="22">
        <f t="shared" si="2"/>
        <v>1.2373500037938356E-2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642349.03729999997</v>
      </c>
      <c r="F15" s="25">
        <f>VLOOKUP(C15,RA!B19:I54,8,0)</f>
        <v>-21170.859</v>
      </c>
      <c r="G15" s="16">
        <f t="shared" si="0"/>
        <v>663519.89630000002</v>
      </c>
      <c r="H15" s="27">
        <f>RA!J19</f>
        <v>-3.2958497282081902</v>
      </c>
      <c r="I15" s="20">
        <f>VLOOKUP(B15,RMS!B:D,3,FALSE)</f>
        <v>642349.36787521397</v>
      </c>
      <c r="J15" s="21">
        <f>VLOOKUP(B15,RMS!B:E,4,FALSE)</f>
        <v>663519.89632564096</v>
      </c>
      <c r="K15" s="22">
        <f t="shared" si="1"/>
        <v>-0.33057521400041878</v>
      </c>
      <c r="L15" s="22">
        <f t="shared" si="2"/>
        <v>-2.5640940293669701E-5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1884404.3726999999</v>
      </c>
      <c r="F16" s="25">
        <f>VLOOKUP(C16,RA!B20:I55,8,0)</f>
        <v>26810.936399999999</v>
      </c>
      <c r="G16" s="16">
        <f t="shared" si="0"/>
        <v>1857593.4362999999</v>
      </c>
      <c r="H16" s="27">
        <f>RA!J20</f>
        <v>1.4227804174315799</v>
      </c>
      <c r="I16" s="20">
        <f>VLOOKUP(B16,RMS!B:D,3,FALSE)</f>
        <v>1884404.9993</v>
      </c>
      <c r="J16" s="21">
        <f>VLOOKUP(B16,RMS!B:E,4,FALSE)</f>
        <v>1857593.4362999999</v>
      </c>
      <c r="K16" s="22">
        <f t="shared" si="1"/>
        <v>-0.62660000007599592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710883.98939999996</v>
      </c>
      <c r="F17" s="25">
        <f>VLOOKUP(C17,RA!B21:I56,8,0)</f>
        <v>-66687.604699999996</v>
      </c>
      <c r="G17" s="16">
        <f t="shared" si="0"/>
        <v>777571.59409999999</v>
      </c>
      <c r="H17" s="27">
        <f>RA!J21</f>
        <v>-9.3809405886726491</v>
      </c>
      <c r="I17" s="20">
        <f>VLOOKUP(B17,RMS!B:D,3,FALSE)</f>
        <v>710884.80597089499</v>
      </c>
      <c r="J17" s="21">
        <f>VLOOKUP(B17,RMS!B:E,4,FALSE)</f>
        <v>777571.59407817095</v>
      </c>
      <c r="K17" s="22">
        <f t="shared" si="1"/>
        <v>-0.81657089502550662</v>
      </c>
      <c r="L17" s="22">
        <f t="shared" si="2"/>
        <v>2.1829036995768547E-5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968748.83770000003</v>
      </c>
      <c r="F18" s="25">
        <f>VLOOKUP(C18,RA!B22:I57,8,0)</f>
        <v>11195.954</v>
      </c>
      <c r="G18" s="16">
        <f t="shared" si="0"/>
        <v>957552.88370000001</v>
      </c>
      <c r="H18" s="27">
        <f>RA!J22</f>
        <v>1.1557127672618801</v>
      </c>
      <c r="I18" s="20">
        <f>VLOOKUP(B18,RMS!B:D,3,FALSE)</f>
        <v>968749.89013333304</v>
      </c>
      <c r="J18" s="21">
        <f>VLOOKUP(B18,RMS!B:E,4,FALSE)</f>
        <v>957552.8824</v>
      </c>
      <c r="K18" s="22">
        <f t="shared" si="1"/>
        <v>-1.0524333330104128</v>
      </c>
      <c r="L18" s="22">
        <f t="shared" si="2"/>
        <v>1.3000000035390258E-3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3283614.4057</v>
      </c>
      <c r="F19" s="25">
        <f>VLOOKUP(C19,RA!B23:I58,8,0)</f>
        <v>151711.92019999999</v>
      </c>
      <c r="G19" s="16">
        <f t="shared" si="0"/>
        <v>3131902.4855</v>
      </c>
      <c r="H19" s="27">
        <f>RA!J23</f>
        <v>4.6202720982294503</v>
      </c>
      <c r="I19" s="20">
        <f>VLOOKUP(B19,RMS!B:D,3,FALSE)</f>
        <v>3283612.20029487</v>
      </c>
      <c r="J19" s="21">
        <f>VLOOKUP(B19,RMS!B:E,4,FALSE)</f>
        <v>3131902.5128504299</v>
      </c>
      <c r="K19" s="22">
        <f t="shared" si="1"/>
        <v>2.2054051300510764</v>
      </c>
      <c r="L19" s="22">
        <f t="shared" si="2"/>
        <v>-2.735042991116643E-2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311599.48310000001</v>
      </c>
      <c r="F20" s="25">
        <f>VLOOKUP(C20,RA!B24:I59,8,0)</f>
        <v>26449.654699999999</v>
      </c>
      <c r="G20" s="16">
        <f t="shared" si="0"/>
        <v>285149.8284</v>
      </c>
      <c r="H20" s="27">
        <f>RA!J24</f>
        <v>8.4883499923880308</v>
      </c>
      <c r="I20" s="20">
        <f>VLOOKUP(B20,RMS!B:D,3,FALSE)</f>
        <v>311599.63569175598</v>
      </c>
      <c r="J20" s="21">
        <f>VLOOKUP(B20,RMS!B:E,4,FALSE)</f>
        <v>285149.82549756899</v>
      </c>
      <c r="K20" s="22">
        <f t="shared" si="1"/>
        <v>-0.15259175596293062</v>
      </c>
      <c r="L20" s="22">
        <f t="shared" si="2"/>
        <v>2.902431006077677E-3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389628.55800000002</v>
      </c>
      <c r="F21" s="25">
        <f>VLOOKUP(C21,RA!B25:I60,8,0)</f>
        <v>8980.1995999999999</v>
      </c>
      <c r="G21" s="16">
        <f t="shared" si="0"/>
        <v>380648.35840000003</v>
      </c>
      <c r="H21" s="27">
        <f>RA!J25</f>
        <v>2.3048104189529099</v>
      </c>
      <c r="I21" s="20">
        <f>VLOOKUP(B21,RMS!B:D,3,FALSE)</f>
        <v>389628.55951794097</v>
      </c>
      <c r="J21" s="21">
        <f>VLOOKUP(B21,RMS!B:E,4,FALSE)</f>
        <v>380648.383446855</v>
      </c>
      <c r="K21" s="22">
        <f t="shared" si="1"/>
        <v>-1.5179409529082477E-3</v>
      </c>
      <c r="L21" s="22">
        <f t="shared" si="2"/>
        <v>-2.5046854978427291E-2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579903.94389999995</v>
      </c>
      <c r="F22" s="25">
        <f>VLOOKUP(C22,RA!B26:I61,8,0)</f>
        <v>103508.53780000001</v>
      </c>
      <c r="G22" s="16">
        <f t="shared" si="0"/>
        <v>476395.40609999996</v>
      </c>
      <c r="H22" s="27">
        <f>RA!J26</f>
        <v>17.849255706708799</v>
      </c>
      <c r="I22" s="20">
        <f>VLOOKUP(B22,RMS!B:D,3,FALSE)</f>
        <v>579903.93425153196</v>
      </c>
      <c r="J22" s="21">
        <f>VLOOKUP(B22,RMS!B:E,4,FALSE)</f>
        <v>476395.37945264298</v>
      </c>
      <c r="K22" s="22">
        <f t="shared" si="1"/>
        <v>9.6484679961577058E-3</v>
      </c>
      <c r="L22" s="22">
        <f t="shared" si="2"/>
        <v>2.664735697908327E-2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312780.02830000001</v>
      </c>
      <c r="F23" s="25">
        <f>VLOOKUP(C23,RA!B27:I62,8,0)</f>
        <v>43887.500599999999</v>
      </c>
      <c r="G23" s="16">
        <f t="shared" si="0"/>
        <v>268892.52769999998</v>
      </c>
      <c r="H23" s="27">
        <f>RA!J27</f>
        <v>14.0314267629344</v>
      </c>
      <c r="I23" s="20">
        <f>VLOOKUP(B23,RMS!B:D,3,FALSE)</f>
        <v>312779.91224723501</v>
      </c>
      <c r="J23" s="21">
        <f>VLOOKUP(B23,RMS!B:E,4,FALSE)</f>
        <v>268892.53442691697</v>
      </c>
      <c r="K23" s="22">
        <f t="shared" si="1"/>
        <v>0.11605276499176398</v>
      </c>
      <c r="L23" s="22">
        <f t="shared" si="2"/>
        <v>-6.7269169958308339E-3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1316635.3017</v>
      </c>
      <c r="F24" s="25">
        <f>VLOOKUP(C24,RA!B28:I63,8,0)</f>
        <v>41093.904000000002</v>
      </c>
      <c r="G24" s="16">
        <f t="shared" si="0"/>
        <v>1275541.3976999999</v>
      </c>
      <c r="H24" s="27">
        <f>RA!J28</f>
        <v>3.1211303499868799</v>
      </c>
      <c r="I24" s="20">
        <f>VLOOKUP(B24,RMS!B:D,3,FALSE)</f>
        <v>1316635.29847788</v>
      </c>
      <c r="J24" s="21">
        <f>VLOOKUP(B24,RMS!B:E,4,FALSE)</f>
        <v>1275541.47573805</v>
      </c>
      <c r="K24" s="22">
        <f t="shared" si="1"/>
        <v>3.2221199944615364E-3</v>
      </c>
      <c r="L24" s="22">
        <f t="shared" si="2"/>
        <v>-7.8038050094619393E-2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747146.14399999997</v>
      </c>
      <c r="F25" s="25">
        <f>VLOOKUP(C25,RA!B29:I64,8,0)</f>
        <v>62764.936999999998</v>
      </c>
      <c r="G25" s="16">
        <f t="shared" si="0"/>
        <v>684381.20699999994</v>
      </c>
      <c r="H25" s="27">
        <f>RA!J29</f>
        <v>8.4006238276189205</v>
      </c>
      <c r="I25" s="20">
        <f>VLOOKUP(B25,RMS!B:D,3,FALSE)</f>
        <v>747146.14332300902</v>
      </c>
      <c r="J25" s="21">
        <f>VLOOKUP(B25,RMS!B:E,4,FALSE)</f>
        <v>684381.18415626802</v>
      </c>
      <c r="K25" s="22">
        <f t="shared" si="1"/>
        <v>6.7699095234274864E-4</v>
      </c>
      <c r="L25" s="22">
        <f t="shared" si="2"/>
        <v>2.2843731916509569E-2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971153.57189999998</v>
      </c>
      <c r="F26" s="25">
        <f>VLOOKUP(C26,RA!B30:I65,8,0)</f>
        <v>77379.698900000003</v>
      </c>
      <c r="G26" s="16">
        <f t="shared" si="0"/>
        <v>893773.87300000002</v>
      </c>
      <c r="H26" s="27">
        <f>RA!J30</f>
        <v>7.9678128299123196</v>
      </c>
      <c r="I26" s="20">
        <f>VLOOKUP(B26,RMS!B:D,3,FALSE)</f>
        <v>971153.52986991196</v>
      </c>
      <c r="J26" s="21">
        <f>VLOOKUP(B26,RMS!B:E,4,FALSE)</f>
        <v>893773.85678978602</v>
      </c>
      <c r="K26" s="22">
        <f t="shared" si="1"/>
        <v>4.2030088021419942E-2</v>
      </c>
      <c r="L26" s="22">
        <f t="shared" si="2"/>
        <v>1.621021400205791E-2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6058655.8958999999</v>
      </c>
      <c r="F27" s="25">
        <f>VLOOKUP(C27,RA!B31:I66,8,0)</f>
        <v>-762511.32579999999</v>
      </c>
      <c r="G27" s="16">
        <f t="shared" si="0"/>
        <v>6821167.2216999996</v>
      </c>
      <c r="H27" s="27">
        <f>RA!J31</f>
        <v>-12.585486598042401</v>
      </c>
      <c r="I27" s="20">
        <f>VLOOKUP(B27,RMS!B:D,3,FALSE)</f>
        <v>6058654.43471504</v>
      </c>
      <c r="J27" s="21">
        <f>VLOOKUP(B27,RMS!B:E,4,FALSE)</f>
        <v>6821172.46228584</v>
      </c>
      <c r="K27" s="22">
        <f t="shared" si="1"/>
        <v>1.4611849598586559</v>
      </c>
      <c r="L27" s="22">
        <f t="shared" si="2"/>
        <v>-5.2405858403071761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115063.85860000001</v>
      </c>
      <c r="F28" s="25">
        <f>VLOOKUP(C28,RA!B32:I67,8,0)</f>
        <v>30224.3</v>
      </c>
      <c r="G28" s="16">
        <f t="shared" si="0"/>
        <v>84839.558600000004</v>
      </c>
      <c r="H28" s="27">
        <f>RA!J32</f>
        <v>26.267413910626502</v>
      </c>
      <c r="I28" s="20">
        <f>VLOOKUP(B28,RMS!B:D,3,FALSE)</f>
        <v>115063.677219809</v>
      </c>
      <c r="J28" s="21">
        <f>VLOOKUP(B28,RMS!B:E,4,FALSE)</f>
        <v>84839.545449155805</v>
      </c>
      <c r="K28" s="22">
        <f t="shared" si="1"/>
        <v>0.18138019100297242</v>
      </c>
      <c r="L28" s="22">
        <f t="shared" si="2"/>
        <v>1.3150844199117273E-2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357072.98590000003</v>
      </c>
      <c r="F31" s="25">
        <f>VLOOKUP(C31,RA!B35:I70,8,0)</f>
        <v>-12501.6847</v>
      </c>
      <c r="G31" s="16">
        <f t="shared" si="0"/>
        <v>369574.67060000001</v>
      </c>
      <c r="H31" s="27">
        <f>RA!J35</f>
        <v>-3.5011566804723699</v>
      </c>
      <c r="I31" s="20">
        <f>VLOOKUP(B31,RMS!B:D,3,FALSE)</f>
        <v>357072.98550000001</v>
      </c>
      <c r="J31" s="21">
        <f>VLOOKUP(B31,RMS!B:E,4,FALSE)</f>
        <v>369574.67229999998</v>
      </c>
      <c r="K31" s="22">
        <f t="shared" si="1"/>
        <v>4.0000001899898052E-4</v>
      </c>
      <c r="L31" s="22">
        <f t="shared" si="2"/>
        <v>-1.6999999643303454E-3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209620.51310000001</v>
      </c>
      <c r="F35" s="25">
        <f>VLOOKUP(C35,RA!B8:I74,8,0)</f>
        <v>9025.7739000000001</v>
      </c>
      <c r="G35" s="16">
        <f t="shared" si="0"/>
        <v>200594.73920000001</v>
      </c>
      <c r="H35" s="27">
        <f>RA!J39</f>
        <v>4.3057684415142301</v>
      </c>
      <c r="I35" s="20">
        <f>VLOOKUP(B35,RMS!B:D,3,FALSE)</f>
        <v>209620.51282051299</v>
      </c>
      <c r="J35" s="21">
        <f>VLOOKUP(B35,RMS!B:E,4,FALSE)</f>
        <v>200594.73931623899</v>
      </c>
      <c r="K35" s="22">
        <f t="shared" si="1"/>
        <v>2.7948702336288989E-4</v>
      </c>
      <c r="L35" s="22">
        <f t="shared" si="2"/>
        <v>-1.1623898171819746E-4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353702.07439999998</v>
      </c>
      <c r="F36" s="25">
        <f>VLOOKUP(C36,RA!B8:I75,8,0)</f>
        <v>26692.8704</v>
      </c>
      <c r="G36" s="16">
        <f t="shared" si="0"/>
        <v>327009.20399999997</v>
      </c>
      <c r="H36" s="27">
        <f>RA!J40</f>
        <v>7.5467101642760399</v>
      </c>
      <c r="I36" s="20">
        <f>VLOOKUP(B36,RMS!B:D,3,FALSE)</f>
        <v>353702.06481111102</v>
      </c>
      <c r="J36" s="21">
        <f>VLOOKUP(B36,RMS!B:E,4,FALSE)</f>
        <v>327009.202395726</v>
      </c>
      <c r="K36" s="22">
        <f t="shared" si="1"/>
        <v>9.5888889627531171E-3</v>
      </c>
      <c r="L36" s="22">
        <f t="shared" si="2"/>
        <v>1.6042739734984934E-3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22297.7588</v>
      </c>
      <c r="F40" s="25">
        <f>VLOOKUP(C40,RA!B8:I78,8,0)</f>
        <v>1700.8598</v>
      </c>
      <c r="G40" s="16">
        <f t="shared" si="0"/>
        <v>20596.899000000001</v>
      </c>
      <c r="H40" s="27">
        <f>RA!J43</f>
        <v>0</v>
      </c>
      <c r="I40" s="20">
        <f>VLOOKUP(B40,RMS!B:D,3,FALSE)</f>
        <v>22297.758717192301</v>
      </c>
      <c r="J40" s="21">
        <f>VLOOKUP(B40,RMS!B:E,4,FALSE)</f>
        <v>20596.899754935301</v>
      </c>
      <c r="K40" s="22">
        <f t="shared" si="1"/>
        <v>8.280769907287322E-5</v>
      </c>
      <c r="L40" s="22">
        <f t="shared" si="2"/>
        <v>-7.5493529948289506E-4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23891201.366300002</v>
      </c>
      <c r="E7" s="65">
        <v>15970459.6646</v>
      </c>
      <c r="F7" s="66">
        <v>149.59620366630401</v>
      </c>
      <c r="G7" s="65">
        <v>12651665.0417</v>
      </c>
      <c r="H7" s="66">
        <v>88.838396270802207</v>
      </c>
      <c r="I7" s="65">
        <v>23447.128899999901</v>
      </c>
      <c r="J7" s="66">
        <v>9.8141271928976995E-2</v>
      </c>
      <c r="K7" s="65">
        <v>1442591.287</v>
      </c>
      <c r="L7" s="66">
        <v>11.4023828661698</v>
      </c>
      <c r="M7" s="66">
        <v>-0.98374651981382699</v>
      </c>
      <c r="N7" s="65">
        <v>109627166.7782</v>
      </c>
      <c r="O7" s="65">
        <v>6007787588.0061998</v>
      </c>
      <c r="P7" s="65">
        <v>1124104</v>
      </c>
      <c r="Q7" s="65">
        <v>806603</v>
      </c>
      <c r="R7" s="66">
        <v>39.362734827418201</v>
      </c>
      <c r="S7" s="65">
        <v>21.2535507090981</v>
      </c>
      <c r="T7" s="65">
        <v>16.3913344817711</v>
      </c>
      <c r="U7" s="67">
        <v>22.877194939693702</v>
      </c>
      <c r="V7" s="55"/>
      <c r="W7" s="55"/>
    </row>
    <row r="8" spans="1:23" ht="14.25" thickBot="1" x14ac:dyDescent="0.2">
      <c r="A8" s="52">
        <v>41949</v>
      </c>
      <c r="B8" s="42" t="s">
        <v>6</v>
      </c>
      <c r="C8" s="43"/>
      <c r="D8" s="68">
        <v>524663.05009999999</v>
      </c>
      <c r="E8" s="68">
        <v>584555.68130000005</v>
      </c>
      <c r="F8" s="69">
        <v>89.754161474095298</v>
      </c>
      <c r="G8" s="68">
        <v>456752.29430000001</v>
      </c>
      <c r="H8" s="69">
        <v>14.8681805537676</v>
      </c>
      <c r="I8" s="68">
        <v>131958.6642</v>
      </c>
      <c r="J8" s="69">
        <v>25.151125884479399</v>
      </c>
      <c r="K8" s="68">
        <v>107342.04829999999</v>
      </c>
      <c r="L8" s="69">
        <v>23.501151420488899</v>
      </c>
      <c r="M8" s="69">
        <v>0.22932873268079801</v>
      </c>
      <c r="N8" s="68">
        <v>3659955.0502999998</v>
      </c>
      <c r="O8" s="68">
        <v>228076355.35789999</v>
      </c>
      <c r="P8" s="68">
        <v>23033</v>
      </c>
      <c r="Q8" s="68">
        <v>19875</v>
      </c>
      <c r="R8" s="69">
        <v>15.889308176100601</v>
      </c>
      <c r="S8" s="68">
        <v>22.778754400208399</v>
      </c>
      <c r="T8" s="68">
        <v>24.420527602515701</v>
      </c>
      <c r="U8" s="70">
        <v>-7.2074757621176104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64169.915999999997</v>
      </c>
      <c r="E9" s="68">
        <v>82649.584099999993</v>
      </c>
      <c r="F9" s="69">
        <v>77.640942418245004</v>
      </c>
      <c r="G9" s="68">
        <v>61923.632100000003</v>
      </c>
      <c r="H9" s="69">
        <v>3.6275066946533499</v>
      </c>
      <c r="I9" s="68">
        <v>14231.4815</v>
      </c>
      <c r="J9" s="69">
        <v>22.177809146578898</v>
      </c>
      <c r="K9" s="68">
        <v>14839.4067</v>
      </c>
      <c r="L9" s="69">
        <v>23.964044415282299</v>
      </c>
      <c r="M9" s="69">
        <v>-4.0966947822786003E-2</v>
      </c>
      <c r="N9" s="68">
        <v>560154.26139999996</v>
      </c>
      <c r="O9" s="68">
        <v>39571432.028200001</v>
      </c>
      <c r="P9" s="68">
        <v>3875</v>
      </c>
      <c r="Q9" s="68">
        <v>3943</v>
      </c>
      <c r="R9" s="69">
        <v>-1.72457519655085</v>
      </c>
      <c r="S9" s="68">
        <v>16.559978322580601</v>
      </c>
      <c r="T9" s="68">
        <v>16.827081460816601</v>
      </c>
      <c r="U9" s="70">
        <v>-1.61294376739476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87170.717999999993</v>
      </c>
      <c r="E10" s="68">
        <v>111280.8575</v>
      </c>
      <c r="F10" s="69">
        <v>78.333974017049599</v>
      </c>
      <c r="G10" s="68">
        <v>89269.808799999999</v>
      </c>
      <c r="H10" s="69">
        <v>-2.35140057788495</v>
      </c>
      <c r="I10" s="68">
        <v>22886.629799999999</v>
      </c>
      <c r="J10" s="69">
        <v>26.254951576743899</v>
      </c>
      <c r="K10" s="68">
        <v>24165.632600000001</v>
      </c>
      <c r="L10" s="69">
        <v>27.070330859720599</v>
      </c>
      <c r="M10" s="69">
        <v>-5.2926518464076998E-2</v>
      </c>
      <c r="N10" s="68">
        <v>689916.49479999999</v>
      </c>
      <c r="O10" s="68">
        <v>55733054.681400001</v>
      </c>
      <c r="P10" s="68">
        <v>86158</v>
      </c>
      <c r="Q10" s="68">
        <v>72149</v>
      </c>
      <c r="R10" s="69">
        <v>19.416762533091202</v>
      </c>
      <c r="S10" s="68">
        <v>1.0117541957798499</v>
      </c>
      <c r="T10" s="68">
        <v>1.1729688547311801</v>
      </c>
      <c r="U10" s="70">
        <v>-15.934172511839501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48215.617400000003</v>
      </c>
      <c r="E11" s="68">
        <v>61670.290099999998</v>
      </c>
      <c r="F11" s="69">
        <v>78.182893775620499</v>
      </c>
      <c r="G11" s="68">
        <v>35932.673499999997</v>
      </c>
      <c r="H11" s="69">
        <v>34.183217399618201</v>
      </c>
      <c r="I11" s="68">
        <v>12203.461300000001</v>
      </c>
      <c r="J11" s="69">
        <v>25.310183625274899</v>
      </c>
      <c r="K11" s="68">
        <v>8462.7628999999997</v>
      </c>
      <c r="L11" s="69">
        <v>23.551720692310901</v>
      </c>
      <c r="M11" s="69">
        <v>0.44201857528112898</v>
      </c>
      <c r="N11" s="68">
        <v>340390.97100000002</v>
      </c>
      <c r="O11" s="68">
        <v>22451330.716899998</v>
      </c>
      <c r="P11" s="68">
        <v>2337</v>
      </c>
      <c r="Q11" s="68">
        <v>2385</v>
      </c>
      <c r="R11" s="69">
        <v>-2.0125786163521999</v>
      </c>
      <c r="S11" s="68">
        <v>20.631415233205001</v>
      </c>
      <c r="T11" s="68">
        <v>20.212169014675101</v>
      </c>
      <c r="U11" s="70">
        <v>2.0320768778632101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613326.53449999995</v>
      </c>
      <c r="E12" s="68">
        <v>271425.68849999999</v>
      </c>
      <c r="F12" s="69">
        <v>225.96480749094599</v>
      </c>
      <c r="G12" s="68">
        <v>160876.78109999999</v>
      </c>
      <c r="H12" s="69">
        <v>281.23993425674001</v>
      </c>
      <c r="I12" s="68">
        <v>50902.285900000003</v>
      </c>
      <c r="J12" s="69">
        <v>8.2993777436185603</v>
      </c>
      <c r="K12" s="68">
        <v>-2357.1561000000002</v>
      </c>
      <c r="L12" s="69">
        <v>-1.46519347533116</v>
      </c>
      <c r="M12" s="69">
        <v>-22.594787846252501</v>
      </c>
      <c r="N12" s="68">
        <v>1964071.6957</v>
      </c>
      <c r="O12" s="68">
        <v>75589675.109500006</v>
      </c>
      <c r="P12" s="68">
        <v>6949</v>
      </c>
      <c r="Q12" s="68">
        <v>2596</v>
      </c>
      <c r="R12" s="69">
        <v>167.68104776579401</v>
      </c>
      <c r="S12" s="68">
        <v>88.261121672182995</v>
      </c>
      <c r="T12" s="68">
        <v>68.400305315870597</v>
      </c>
      <c r="U12" s="70">
        <v>22.5023384929085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288870.82980000001</v>
      </c>
      <c r="E13" s="68">
        <v>356734.9866</v>
      </c>
      <c r="F13" s="69">
        <v>80.976310328626496</v>
      </c>
      <c r="G13" s="68">
        <v>252120.3903</v>
      </c>
      <c r="H13" s="69">
        <v>14.5765439504002</v>
      </c>
      <c r="I13" s="68">
        <v>87388.588900000002</v>
      </c>
      <c r="J13" s="69">
        <v>30.251787264398999</v>
      </c>
      <c r="K13" s="68">
        <v>60775.411599999999</v>
      </c>
      <c r="L13" s="69">
        <v>24.105710580442501</v>
      </c>
      <c r="M13" s="69">
        <v>0.43789382250765402</v>
      </c>
      <c r="N13" s="68">
        <v>2325506.1874000002</v>
      </c>
      <c r="O13" s="68">
        <v>111002579.1647</v>
      </c>
      <c r="P13" s="68">
        <v>8999</v>
      </c>
      <c r="Q13" s="68">
        <v>9012</v>
      </c>
      <c r="R13" s="69">
        <v>-0.14425210830004701</v>
      </c>
      <c r="S13" s="68">
        <v>32.100325569507703</v>
      </c>
      <c r="T13" s="68">
        <v>33.941572081668902</v>
      </c>
      <c r="U13" s="70">
        <v>-5.7359122672268903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164345.96849999999</v>
      </c>
      <c r="E14" s="68">
        <v>125448.1479</v>
      </c>
      <c r="F14" s="69">
        <v>131.007090380487</v>
      </c>
      <c r="G14" s="68">
        <v>118425.2874</v>
      </c>
      <c r="H14" s="69">
        <v>38.776077397131999</v>
      </c>
      <c r="I14" s="68">
        <v>25144.280200000001</v>
      </c>
      <c r="J14" s="69">
        <v>15.299602679331899</v>
      </c>
      <c r="K14" s="68">
        <v>24513.855299999999</v>
      </c>
      <c r="L14" s="69">
        <v>20.699848687890999</v>
      </c>
      <c r="M14" s="69">
        <v>2.5717084982549002E-2</v>
      </c>
      <c r="N14" s="68">
        <v>1292005.8909</v>
      </c>
      <c r="O14" s="68">
        <v>54034951.688199997</v>
      </c>
      <c r="P14" s="68">
        <v>2415</v>
      </c>
      <c r="Q14" s="68">
        <v>2788</v>
      </c>
      <c r="R14" s="69">
        <v>-13.3787661406026</v>
      </c>
      <c r="S14" s="68">
        <v>68.052160869565199</v>
      </c>
      <c r="T14" s="68">
        <v>66.683067718794803</v>
      </c>
      <c r="U14" s="70">
        <v>2.0118290635833298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192475.61199999999</v>
      </c>
      <c r="E15" s="68">
        <v>115784.7585</v>
      </c>
      <c r="F15" s="69">
        <v>166.235707094384</v>
      </c>
      <c r="G15" s="68">
        <v>69687.825800000006</v>
      </c>
      <c r="H15" s="69">
        <v>176.19689635947901</v>
      </c>
      <c r="I15" s="68">
        <v>19974.163100000002</v>
      </c>
      <c r="J15" s="69">
        <v>10.3775033587112</v>
      </c>
      <c r="K15" s="68">
        <v>16625.8727</v>
      </c>
      <c r="L15" s="69">
        <v>23.8576430088597</v>
      </c>
      <c r="M15" s="69">
        <v>0.20139035468496</v>
      </c>
      <c r="N15" s="68">
        <v>1141991.6579</v>
      </c>
      <c r="O15" s="68">
        <v>42010132.326399997</v>
      </c>
      <c r="P15" s="68">
        <v>8380</v>
      </c>
      <c r="Q15" s="68">
        <v>4499</v>
      </c>
      <c r="R15" s="69">
        <v>86.2636141364748</v>
      </c>
      <c r="S15" s="68">
        <v>22.968450119331699</v>
      </c>
      <c r="T15" s="68">
        <v>28.865314536563702</v>
      </c>
      <c r="U15" s="70">
        <v>-25.6737585104567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488222.71309999999</v>
      </c>
      <c r="E16" s="68">
        <v>604506.55929999996</v>
      </c>
      <c r="F16" s="69">
        <v>80.763840456147705</v>
      </c>
      <c r="G16" s="68">
        <v>548836.56660000002</v>
      </c>
      <c r="H16" s="69">
        <v>-11.0440625112678</v>
      </c>
      <c r="I16" s="68">
        <v>47680.133199999997</v>
      </c>
      <c r="J16" s="69">
        <v>9.7660620697574796</v>
      </c>
      <c r="K16" s="68">
        <v>39653.253100000002</v>
      </c>
      <c r="L16" s="69">
        <v>7.2249655932455203</v>
      </c>
      <c r="M16" s="69">
        <v>0.20242677390824201</v>
      </c>
      <c r="N16" s="68">
        <v>4252444.3502000002</v>
      </c>
      <c r="O16" s="68">
        <v>314951631.06709999</v>
      </c>
      <c r="P16" s="68">
        <v>29165</v>
      </c>
      <c r="Q16" s="68">
        <v>27785</v>
      </c>
      <c r="R16" s="69">
        <v>4.9667086557495104</v>
      </c>
      <c r="S16" s="68">
        <v>16.740021021772701</v>
      </c>
      <c r="T16" s="68">
        <v>17.065789523124</v>
      </c>
      <c r="U16" s="70">
        <v>-1.9460459513617701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474853.57400000002</v>
      </c>
      <c r="E17" s="68">
        <v>452787.98100000003</v>
      </c>
      <c r="F17" s="69">
        <v>104.873272685213</v>
      </c>
      <c r="G17" s="68">
        <v>381531.38669999997</v>
      </c>
      <c r="H17" s="69">
        <v>24.4598978100273</v>
      </c>
      <c r="I17" s="68">
        <v>32373.082600000002</v>
      </c>
      <c r="J17" s="69">
        <v>6.8174874050753198</v>
      </c>
      <c r="K17" s="68">
        <v>41701.954599999997</v>
      </c>
      <c r="L17" s="69">
        <v>10.930150455168301</v>
      </c>
      <c r="M17" s="69">
        <v>-0.223703471203721</v>
      </c>
      <c r="N17" s="68">
        <v>2488432.3818999999</v>
      </c>
      <c r="O17" s="68">
        <v>301518732.50760001</v>
      </c>
      <c r="P17" s="68">
        <v>9776</v>
      </c>
      <c r="Q17" s="68">
        <v>8732</v>
      </c>
      <c r="R17" s="69">
        <v>11.9560238204306</v>
      </c>
      <c r="S17" s="68">
        <v>48.573401595744699</v>
      </c>
      <c r="T17" s="68">
        <v>49.925946346770502</v>
      </c>
      <c r="U17" s="70">
        <v>-2.7845378470350099</v>
      </c>
    </row>
    <row r="18" spans="1:21" ht="12" thickBot="1" x14ac:dyDescent="0.2">
      <c r="A18" s="53"/>
      <c r="B18" s="42" t="s">
        <v>16</v>
      </c>
      <c r="C18" s="43"/>
      <c r="D18" s="68">
        <v>1709626.0725</v>
      </c>
      <c r="E18" s="68">
        <v>1318225.96</v>
      </c>
      <c r="F18" s="69">
        <v>129.69142805380699</v>
      </c>
      <c r="G18" s="68">
        <v>1184971.4587999999</v>
      </c>
      <c r="H18" s="69">
        <v>44.275717343547498</v>
      </c>
      <c r="I18" s="68">
        <v>-179851.21489999999</v>
      </c>
      <c r="J18" s="69">
        <v>-10.519915307386601</v>
      </c>
      <c r="K18" s="68">
        <v>191145.99979999999</v>
      </c>
      <c r="L18" s="69">
        <v>16.1308526361952</v>
      </c>
      <c r="M18" s="69">
        <v>-1.94091016860506</v>
      </c>
      <c r="N18" s="68">
        <v>10198161.9356</v>
      </c>
      <c r="O18" s="68">
        <v>694106177.31219995</v>
      </c>
      <c r="P18" s="68">
        <v>83146</v>
      </c>
      <c r="Q18" s="68">
        <v>60359</v>
      </c>
      <c r="R18" s="69">
        <v>37.752447853675498</v>
      </c>
      <c r="S18" s="68">
        <v>20.561735651745099</v>
      </c>
      <c r="T18" s="68">
        <v>19.432037444291701</v>
      </c>
      <c r="U18" s="70">
        <v>5.4941772746581901</v>
      </c>
    </row>
    <row r="19" spans="1:21" ht="12" thickBot="1" x14ac:dyDescent="0.2">
      <c r="A19" s="53"/>
      <c r="B19" s="42" t="s">
        <v>17</v>
      </c>
      <c r="C19" s="43"/>
      <c r="D19" s="68">
        <v>642349.03729999997</v>
      </c>
      <c r="E19" s="68">
        <v>533026.88020000001</v>
      </c>
      <c r="F19" s="69">
        <v>120.50968931604</v>
      </c>
      <c r="G19" s="68">
        <v>855659.51580000005</v>
      </c>
      <c r="H19" s="69">
        <v>-24.929364374632701</v>
      </c>
      <c r="I19" s="68">
        <v>-21170.859</v>
      </c>
      <c r="J19" s="69">
        <v>-3.2958497282081902</v>
      </c>
      <c r="K19" s="68">
        <v>54510.218000000001</v>
      </c>
      <c r="L19" s="69">
        <v>6.3705500837018798</v>
      </c>
      <c r="M19" s="69">
        <v>-1.38838331191411</v>
      </c>
      <c r="N19" s="68">
        <v>4205290.5881000003</v>
      </c>
      <c r="O19" s="68">
        <v>226595652.89719999</v>
      </c>
      <c r="P19" s="68">
        <v>14004</v>
      </c>
      <c r="Q19" s="68">
        <v>11998</v>
      </c>
      <c r="R19" s="69">
        <v>16.719453242206999</v>
      </c>
      <c r="S19" s="68">
        <v>45.868968673236203</v>
      </c>
      <c r="T19" s="68">
        <v>59.899692023670603</v>
      </c>
      <c r="U19" s="70">
        <v>-30.588704643409798</v>
      </c>
    </row>
    <row r="20" spans="1:21" ht="12" thickBot="1" x14ac:dyDescent="0.2">
      <c r="A20" s="53"/>
      <c r="B20" s="42" t="s">
        <v>18</v>
      </c>
      <c r="C20" s="43"/>
      <c r="D20" s="68">
        <v>1884404.3726999999</v>
      </c>
      <c r="E20" s="68">
        <v>783423.83250000002</v>
      </c>
      <c r="F20" s="69">
        <v>240.53447119251399</v>
      </c>
      <c r="G20" s="68">
        <v>842312.96629999997</v>
      </c>
      <c r="H20" s="69">
        <v>123.717839816424</v>
      </c>
      <c r="I20" s="68">
        <v>26810.936399999999</v>
      </c>
      <c r="J20" s="69">
        <v>1.4227804174315799</v>
      </c>
      <c r="K20" s="68">
        <v>12653.456099999999</v>
      </c>
      <c r="L20" s="69">
        <v>1.50222739127268</v>
      </c>
      <c r="M20" s="69">
        <v>1.1188627192534399</v>
      </c>
      <c r="N20" s="68">
        <v>6890455.7550999997</v>
      </c>
      <c r="O20" s="68">
        <v>346480372.60790002</v>
      </c>
      <c r="P20" s="68">
        <v>51154</v>
      </c>
      <c r="Q20" s="68">
        <v>34059</v>
      </c>
      <c r="R20" s="69">
        <v>50.192313338618298</v>
      </c>
      <c r="S20" s="68">
        <v>36.837869427610798</v>
      </c>
      <c r="T20" s="68">
        <v>21.412932082562602</v>
      </c>
      <c r="U20" s="70">
        <v>41.872501273069901</v>
      </c>
    </row>
    <row r="21" spans="1:21" ht="12" thickBot="1" x14ac:dyDescent="0.2">
      <c r="A21" s="53"/>
      <c r="B21" s="42" t="s">
        <v>19</v>
      </c>
      <c r="C21" s="43"/>
      <c r="D21" s="68">
        <v>710883.98939999996</v>
      </c>
      <c r="E21" s="68">
        <v>305925.7427</v>
      </c>
      <c r="F21" s="69">
        <v>232.37141900056301</v>
      </c>
      <c r="G21" s="68">
        <v>281680.1973</v>
      </c>
      <c r="H21" s="69">
        <v>152.37272488945399</v>
      </c>
      <c r="I21" s="68">
        <v>-66687.604699999996</v>
      </c>
      <c r="J21" s="69">
        <v>-9.3809405886726491</v>
      </c>
      <c r="K21" s="68">
        <v>36585.901400000002</v>
      </c>
      <c r="L21" s="69">
        <v>12.9884534840178</v>
      </c>
      <c r="M21" s="69">
        <v>-2.8227678463048602</v>
      </c>
      <c r="N21" s="68">
        <v>2583749.3525999999</v>
      </c>
      <c r="O21" s="68">
        <v>134525858.83629999</v>
      </c>
      <c r="P21" s="68">
        <v>65091</v>
      </c>
      <c r="Q21" s="68">
        <v>26900</v>
      </c>
      <c r="R21" s="69">
        <v>141.97397769516701</v>
      </c>
      <c r="S21" s="68">
        <v>10.9213868184542</v>
      </c>
      <c r="T21" s="68">
        <v>11.6168796988848</v>
      </c>
      <c r="U21" s="70">
        <v>-6.3681736760335497</v>
      </c>
    </row>
    <row r="22" spans="1:21" ht="12" thickBot="1" x14ac:dyDescent="0.2">
      <c r="A22" s="53"/>
      <c r="B22" s="42" t="s">
        <v>20</v>
      </c>
      <c r="C22" s="43"/>
      <c r="D22" s="68">
        <v>968748.83770000003</v>
      </c>
      <c r="E22" s="68">
        <v>899459.16399999999</v>
      </c>
      <c r="F22" s="69">
        <v>107.703481878139</v>
      </c>
      <c r="G22" s="68">
        <v>817823.63410000002</v>
      </c>
      <c r="H22" s="69">
        <v>18.454492791234902</v>
      </c>
      <c r="I22" s="68">
        <v>11195.954</v>
      </c>
      <c r="J22" s="69">
        <v>1.1557127672618801</v>
      </c>
      <c r="K22" s="68">
        <v>104977.2461</v>
      </c>
      <c r="L22" s="69">
        <v>12.836171727358501</v>
      </c>
      <c r="M22" s="69">
        <v>-0.89334875493557098</v>
      </c>
      <c r="N22" s="68">
        <v>6586382.5283000004</v>
      </c>
      <c r="O22" s="68">
        <v>415077545.55019999</v>
      </c>
      <c r="P22" s="68">
        <v>60533</v>
      </c>
      <c r="Q22" s="68">
        <v>52633</v>
      </c>
      <c r="R22" s="69">
        <v>15.009594740941999</v>
      </c>
      <c r="S22" s="68">
        <v>16.003648219979201</v>
      </c>
      <c r="T22" s="68">
        <v>16.419267759770499</v>
      </c>
      <c r="U22" s="70">
        <v>-2.5970299651577902</v>
      </c>
    </row>
    <row r="23" spans="1:21" ht="12" thickBot="1" x14ac:dyDescent="0.2">
      <c r="A23" s="53"/>
      <c r="B23" s="42" t="s">
        <v>21</v>
      </c>
      <c r="C23" s="43"/>
      <c r="D23" s="68">
        <v>3283614.4057</v>
      </c>
      <c r="E23" s="68">
        <v>2515190.1222999999</v>
      </c>
      <c r="F23" s="69">
        <v>130.55133990019499</v>
      </c>
      <c r="G23" s="68">
        <v>1988481.5748000001</v>
      </c>
      <c r="H23" s="69">
        <v>65.131749135280003</v>
      </c>
      <c r="I23" s="68">
        <v>151711.92019999999</v>
      </c>
      <c r="J23" s="69">
        <v>4.6202720982294503</v>
      </c>
      <c r="K23" s="68">
        <v>177924.10060000001</v>
      </c>
      <c r="L23" s="69">
        <v>8.94773694938036</v>
      </c>
      <c r="M23" s="69">
        <v>-0.14732225882613201</v>
      </c>
      <c r="N23" s="68">
        <v>18053298.419199999</v>
      </c>
      <c r="O23" s="68">
        <v>896994225.91540003</v>
      </c>
      <c r="P23" s="68">
        <v>117288</v>
      </c>
      <c r="Q23" s="68">
        <v>70704</v>
      </c>
      <c r="R23" s="69">
        <v>65.885947046843199</v>
      </c>
      <c r="S23" s="68">
        <v>27.996166749369099</v>
      </c>
      <c r="T23" s="68">
        <v>28.832773008599201</v>
      </c>
      <c r="U23" s="70">
        <v>-2.9882885993633899</v>
      </c>
    </row>
    <row r="24" spans="1:21" ht="12" thickBot="1" x14ac:dyDescent="0.2">
      <c r="A24" s="53"/>
      <c r="B24" s="42" t="s">
        <v>22</v>
      </c>
      <c r="C24" s="43"/>
      <c r="D24" s="68">
        <v>311599.48310000001</v>
      </c>
      <c r="E24" s="68">
        <v>263963.17690000002</v>
      </c>
      <c r="F24" s="69">
        <v>118.046572540702</v>
      </c>
      <c r="G24" s="68">
        <v>229119.91759999999</v>
      </c>
      <c r="H24" s="69">
        <v>35.998426659699497</v>
      </c>
      <c r="I24" s="68">
        <v>26449.654699999999</v>
      </c>
      <c r="J24" s="69">
        <v>8.4883499923880308</v>
      </c>
      <c r="K24" s="68">
        <v>32976.1008</v>
      </c>
      <c r="L24" s="69">
        <v>14.3925072710484</v>
      </c>
      <c r="M24" s="69">
        <v>-0.197914427165992</v>
      </c>
      <c r="N24" s="68">
        <v>1657724.8466</v>
      </c>
      <c r="O24" s="68">
        <v>94687827.063299999</v>
      </c>
      <c r="P24" s="68">
        <v>30322</v>
      </c>
      <c r="Q24" s="68">
        <v>24675</v>
      </c>
      <c r="R24" s="69">
        <v>22.885511651469098</v>
      </c>
      <c r="S24" s="68">
        <v>10.276349947232999</v>
      </c>
      <c r="T24" s="68">
        <v>8.7352951043566396</v>
      </c>
      <c r="U24" s="70">
        <v>14.996130443099</v>
      </c>
    </row>
    <row r="25" spans="1:21" ht="12" thickBot="1" x14ac:dyDescent="0.2">
      <c r="A25" s="53"/>
      <c r="B25" s="42" t="s">
        <v>23</v>
      </c>
      <c r="C25" s="43"/>
      <c r="D25" s="68">
        <v>389628.55800000002</v>
      </c>
      <c r="E25" s="68">
        <v>319129.63809999998</v>
      </c>
      <c r="F25" s="69">
        <v>122.090997351336</v>
      </c>
      <c r="G25" s="68">
        <v>214011.26800000001</v>
      </c>
      <c r="H25" s="69">
        <v>82.059833410267004</v>
      </c>
      <c r="I25" s="68">
        <v>8980.1995999999999</v>
      </c>
      <c r="J25" s="69">
        <v>2.3048104189529099</v>
      </c>
      <c r="K25" s="68">
        <v>20898.2834</v>
      </c>
      <c r="L25" s="69">
        <v>9.7650388202923999</v>
      </c>
      <c r="M25" s="69">
        <v>-0.57029008420854299</v>
      </c>
      <c r="N25" s="68">
        <v>2008398.3008999999</v>
      </c>
      <c r="O25" s="68">
        <v>93984729.645500004</v>
      </c>
      <c r="P25" s="68">
        <v>26854</v>
      </c>
      <c r="Q25" s="68">
        <v>18931</v>
      </c>
      <c r="R25" s="69">
        <v>41.851988801436796</v>
      </c>
      <c r="S25" s="68">
        <v>14.509144187085701</v>
      </c>
      <c r="T25" s="68">
        <v>13.6380216417516</v>
      </c>
      <c r="U25" s="70">
        <v>6.0039553960009897</v>
      </c>
    </row>
    <row r="26" spans="1:21" ht="12" thickBot="1" x14ac:dyDescent="0.2">
      <c r="A26" s="53"/>
      <c r="B26" s="42" t="s">
        <v>24</v>
      </c>
      <c r="C26" s="43"/>
      <c r="D26" s="68">
        <v>579903.94389999995</v>
      </c>
      <c r="E26" s="68">
        <v>526183.99280000001</v>
      </c>
      <c r="F26" s="69">
        <v>110.20934726922</v>
      </c>
      <c r="G26" s="68">
        <v>378214.23070000001</v>
      </c>
      <c r="H26" s="69">
        <v>53.326844108089702</v>
      </c>
      <c r="I26" s="68">
        <v>103508.53780000001</v>
      </c>
      <c r="J26" s="69">
        <v>17.849255706708799</v>
      </c>
      <c r="K26" s="68">
        <v>81917.181500000006</v>
      </c>
      <c r="L26" s="69">
        <v>21.6589368803991</v>
      </c>
      <c r="M26" s="69">
        <v>0.26357542953305801</v>
      </c>
      <c r="N26" s="68">
        <v>3239052.9082999998</v>
      </c>
      <c r="O26" s="68">
        <v>193583959.45699999</v>
      </c>
      <c r="P26" s="68">
        <v>50344</v>
      </c>
      <c r="Q26" s="68">
        <v>35341</v>
      </c>
      <c r="R26" s="69">
        <v>42.452109447950001</v>
      </c>
      <c r="S26" s="68">
        <v>11.5188293321945</v>
      </c>
      <c r="T26" s="68">
        <v>12.412432288277101</v>
      </c>
      <c r="U26" s="70">
        <v>-7.7577584519374696</v>
      </c>
    </row>
    <row r="27" spans="1:21" ht="12" thickBot="1" x14ac:dyDescent="0.2">
      <c r="A27" s="53"/>
      <c r="B27" s="42" t="s">
        <v>25</v>
      </c>
      <c r="C27" s="43"/>
      <c r="D27" s="68">
        <v>312780.02830000001</v>
      </c>
      <c r="E27" s="68">
        <v>246532.09890000001</v>
      </c>
      <c r="F27" s="69">
        <v>126.87192852192101</v>
      </c>
      <c r="G27" s="68">
        <v>199427.92610000001</v>
      </c>
      <c r="H27" s="69">
        <v>56.838630585348099</v>
      </c>
      <c r="I27" s="68">
        <v>43887.500599999999</v>
      </c>
      <c r="J27" s="69">
        <v>14.0314267629344</v>
      </c>
      <c r="K27" s="68">
        <v>58838.182000000001</v>
      </c>
      <c r="L27" s="69">
        <v>29.503481859655199</v>
      </c>
      <c r="M27" s="69">
        <v>-0.25409828944069002</v>
      </c>
      <c r="N27" s="68">
        <v>1691922.93</v>
      </c>
      <c r="O27" s="68">
        <v>86809503.148200005</v>
      </c>
      <c r="P27" s="68">
        <v>38440</v>
      </c>
      <c r="Q27" s="68">
        <v>31912</v>
      </c>
      <c r="R27" s="69">
        <v>20.4562547004262</v>
      </c>
      <c r="S27" s="68">
        <v>8.1368373647242507</v>
      </c>
      <c r="T27" s="68">
        <v>7.0875201992980701</v>
      </c>
      <c r="U27" s="70">
        <v>12.895884707924701</v>
      </c>
    </row>
    <row r="28" spans="1:21" ht="12" thickBot="1" x14ac:dyDescent="0.2">
      <c r="A28" s="53"/>
      <c r="B28" s="42" t="s">
        <v>26</v>
      </c>
      <c r="C28" s="43"/>
      <c r="D28" s="68">
        <v>1316635.3017</v>
      </c>
      <c r="E28" s="68">
        <v>1167890.9134</v>
      </c>
      <c r="F28" s="69">
        <v>112.736154258361</v>
      </c>
      <c r="G28" s="68">
        <v>790494.63329999999</v>
      </c>
      <c r="H28" s="69">
        <v>66.558411181562704</v>
      </c>
      <c r="I28" s="68">
        <v>41093.904000000002</v>
      </c>
      <c r="J28" s="69">
        <v>3.1211303499868799</v>
      </c>
      <c r="K28" s="68">
        <v>45999.669000000002</v>
      </c>
      <c r="L28" s="69">
        <v>5.8190994678825003</v>
      </c>
      <c r="M28" s="69">
        <v>-0.1066478326181</v>
      </c>
      <c r="N28" s="68">
        <v>6898253.3647999996</v>
      </c>
      <c r="O28" s="68">
        <v>300780136.17390001</v>
      </c>
      <c r="P28" s="68">
        <v>54914</v>
      </c>
      <c r="Q28" s="68">
        <v>50263</v>
      </c>
      <c r="R28" s="69">
        <v>9.2533274973638697</v>
      </c>
      <c r="S28" s="68">
        <v>23.9763139035583</v>
      </c>
      <c r="T28" s="68">
        <v>19.462243306209299</v>
      </c>
      <c r="U28" s="70">
        <v>18.827208450415799</v>
      </c>
    </row>
    <row r="29" spans="1:21" ht="12" thickBot="1" x14ac:dyDescent="0.2">
      <c r="A29" s="53"/>
      <c r="B29" s="42" t="s">
        <v>27</v>
      </c>
      <c r="C29" s="43"/>
      <c r="D29" s="68">
        <v>747146.14399999997</v>
      </c>
      <c r="E29" s="68">
        <v>549412.33250000002</v>
      </c>
      <c r="F29" s="69">
        <v>135.99005697601399</v>
      </c>
      <c r="G29" s="68">
        <v>476542.71409999998</v>
      </c>
      <c r="H29" s="69">
        <v>56.784716646242799</v>
      </c>
      <c r="I29" s="68">
        <v>62764.936999999998</v>
      </c>
      <c r="J29" s="69">
        <v>8.4006238276189205</v>
      </c>
      <c r="K29" s="68">
        <v>63066.913999999997</v>
      </c>
      <c r="L29" s="69">
        <v>13.234262561144901</v>
      </c>
      <c r="M29" s="69">
        <v>-4.78820003782E-3</v>
      </c>
      <c r="N29" s="68">
        <v>4359212.9665000001</v>
      </c>
      <c r="O29" s="68">
        <v>209777296.85800001</v>
      </c>
      <c r="P29" s="68">
        <v>124160</v>
      </c>
      <c r="Q29" s="68">
        <v>111221</v>
      </c>
      <c r="R29" s="69">
        <v>11.633594375163</v>
      </c>
      <c r="S29" s="68">
        <v>6.0176074742268</v>
      </c>
      <c r="T29" s="68">
        <v>5.9132409553951097</v>
      </c>
      <c r="U29" s="70">
        <v>1.73435238637097</v>
      </c>
    </row>
    <row r="30" spans="1:21" ht="12" thickBot="1" x14ac:dyDescent="0.2">
      <c r="A30" s="53"/>
      <c r="B30" s="42" t="s">
        <v>28</v>
      </c>
      <c r="C30" s="43"/>
      <c r="D30" s="68">
        <v>971153.57189999998</v>
      </c>
      <c r="E30" s="68">
        <v>952505.18949999998</v>
      </c>
      <c r="F30" s="69">
        <v>101.95782475576701</v>
      </c>
      <c r="G30" s="68">
        <v>699231.44030000002</v>
      </c>
      <c r="H30" s="69">
        <v>38.8887163716972</v>
      </c>
      <c r="I30" s="68">
        <v>77379.698900000003</v>
      </c>
      <c r="J30" s="69">
        <v>7.9678128299123196</v>
      </c>
      <c r="K30" s="68">
        <v>107747.97070000001</v>
      </c>
      <c r="L30" s="69">
        <v>15.4094859713075</v>
      </c>
      <c r="M30" s="69">
        <v>-0.28184541762325699</v>
      </c>
      <c r="N30" s="68">
        <v>5575162.2884999998</v>
      </c>
      <c r="O30" s="68">
        <v>377509379.92739999</v>
      </c>
      <c r="P30" s="68">
        <v>72920</v>
      </c>
      <c r="Q30" s="68">
        <v>60718</v>
      </c>
      <c r="R30" s="69">
        <v>20.096182351197299</v>
      </c>
      <c r="S30" s="68">
        <v>13.3180687314866</v>
      </c>
      <c r="T30" s="68">
        <v>12.0563558467011</v>
      </c>
      <c r="U30" s="70">
        <v>9.4736925467465092</v>
      </c>
    </row>
    <row r="31" spans="1:21" ht="12" thickBot="1" x14ac:dyDescent="0.2">
      <c r="A31" s="53"/>
      <c r="B31" s="42" t="s">
        <v>29</v>
      </c>
      <c r="C31" s="43"/>
      <c r="D31" s="68">
        <v>6058655.8958999999</v>
      </c>
      <c r="E31" s="68">
        <v>820050.97019999998</v>
      </c>
      <c r="F31" s="69">
        <v>738.81455129824099</v>
      </c>
      <c r="G31" s="68">
        <v>683577.27859999996</v>
      </c>
      <c r="H31" s="69">
        <v>786.31616140144797</v>
      </c>
      <c r="I31" s="68">
        <v>-762511.32579999999</v>
      </c>
      <c r="J31" s="69">
        <v>-12.585486598042401</v>
      </c>
      <c r="K31" s="68">
        <v>34885.760199999997</v>
      </c>
      <c r="L31" s="69">
        <v>5.1034113175101101</v>
      </c>
      <c r="M31" s="69">
        <v>-22.857380244217801</v>
      </c>
      <c r="N31" s="68">
        <v>10961662.156099999</v>
      </c>
      <c r="O31" s="68">
        <v>327590979.3642</v>
      </c>
      <c r="P31" s="68">
        <v>98770</v>
      </c>
      <c r="Q31" s="68">
        <v>25974</v>
      </c>
      <c r="R31" s="69">
        <v>280.26488026487999</v>
      </c>
      <c r="S31" s="68">
        <v>61.341053922243603</v>
      </c>
      <c r="T31" s="68">
        <v>26.249137464387498</v>
      </c>
      <c r="U31" s="70">
        <v>57.207879901018501</v>
      </c>
    </row>
    <row r="32" spans="1:21" ht="12" thickBot="1" x14ac:dyDescent="0.2">
      <c r="A32" s="53"/>
      <c r="B32" s="42" t="s">
        <v>30</v>
      </c>
      <c r="C32" s="43"/>
      <c r="D32" s="68">
        <v>115063.85860000001</v>
      </c>
      <c r="E32" s="68">
        <v>127668.3284</v>
      </c>
      <c r="F32" s="69">
        <v>90.127175660584598</v>
      </c>
      <c r="G32" s="68">
        <v>107989.1354</v>
      </c>
      <c r="H32" s="69">
        <v>6.5513286811628602</v>
      </c>
      <c r="I32" s="68">
        <v>30224.3</v>
      </c>
      <c r="J32" s="69">
        <v>26.267413910626502</v>
      </c>
      <c r="K32" s="68">
        <v>28776.135300000002</v>
      </c>
      <c r="L32" s="69">
        <v>26.6472503862643</v>
      </c>
      <c r="M32" s="69">
        <v>5.0325197768999998E-2</v>
      </c>
      <c r="N32" s="68">
        <v>764088.62300000002</v>
      </c>
      <c r="O32" s="68">
        <v>46031286.881300002</v>
      </c>
      <c r="P32" s="68">
        <v>28744</v>
      </c>
      <c r="Q32" s="68">
        <v>24361</v>
      </c>
      <c r="R32" s="69">
        <v>17.991872254833499</v>
      </c>
      <c r="S32" s="68">
        <v>4.00305658920123</v>
      </c>
      <c r="T32" s="68">
        <v>4.4946926234555198</v>
      </c>
      <c r="U32" s="70">
        <v>-12.281515969086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40.341999999999999</v>
      </c>
      <c r="H33" s="71"/>
      <c r="I33" s="71"/>
      <c r="J33" s="71"/>
      <c r="K33" s="68">
        <v>9.1974</v>
      </c>
      <c r="L33" s="69">
        <v>22.798572207624801</v>
      </c>
      <c r="M33" s="71"/>
      <c r="N33" s="71"/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357072.98590000003</v>
      </c>
      <c r="E35" s="68">
        <v>142784.74830000001</v>
      </c>
      <c r="F35" s="69">
        <v>250.077820041232</v>
      </c>
      <c r="G35" s="68">
        <v>151656.87820000001</v>
      </c>
      <c r="H35" s="69">
        <v>135.44793361043901</v>
      </c>
      <c r="I35" s="68">
        <v>-12501.6847</v>
      </c>
      <c r="J35" s="69">
        <v>-3.5011566804723699</v>
      </c>
      <c r="K35" s="68">
        <v>17207.047200000001</v>
      </c>
      <c r="L35" s="69">
        <v>11.3460381119727</v>
      </c>
      <c r="M35" s="69">
        <v>-1.72654445325169</v>
      </c>
      <c r="N35" s="68">
        <v>1352548.7555</v>
      </c>
      <c r="O35" s="68">
        <v>54251620.021600001</v>
      </c>
      <c r="P35" s="68">
        <v>24062</v>
      </c>
      <c r="Q35" s="68">
        <v>10581</v>
      </c>
      <c r="R35" s="69">
        <v>127.407617427464</v>
      </c>
      <c r="S35" s="68">
        <v>14.839705174133501</v>
      </c>
      <c r="T35" s="68">
        <v>13.594670201304201</v>
      </c>
      <c r="U35" s="70">
        <v>8.3898902183005202</v>
      </c>
    </row>
    <row r="36" spans="1:21" ht="12" thickBot="1" x14ac:dyDescent="0.2">
      <c r="A36" s="53"/>
      <c r="B36" s="42" t="s">
        <v>37</v>
      </c>
      <c r="C36" s="43"/>
      <c r="D36" s="71"/>
      <c r="E36" s="68">
        <v>577250.90850000002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106386.26949999999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142312.26999999999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209620.51310000001</v>
      </c>
      <c r="E39" s="68">
        <v>255420.15419999999</v>
      </c>
      <c r="F39" s="69">
        <v>82.068900849485104</v>
      </c>
      <c r="G39" s="68">
        <v>209111.96549999999</v>
      </c>
      <c r="H39" s="69">
        <v>0.24319392665266301</v>
      </c>
      <c r="I39" s="68">
        <v>9025.7739000000001</v>
      </c>
      <c r="J39" s="69">
        <v>4.3057684415142301</v>
      </c>
      <c r="K39" s="68">
        <v>9673.5758999999998</v>
      </c>
      <c r="L39" s="69">
        <v>4.6260269597054702</v>
      </c>
      <c r="M39" s="69">
        <v>-6.6966136069703003E-2</v>
      </c>
      <c r="N39" s="68">
        <v>1292416.3267999999</v>
      </c>
      <c r="O39" s="68">
        <v>88512916.087099999</v>
      </c>
      <c r="P39" s="68">
        <v>278</v>
      </c>
      <c r="Q39" s="68">
        <v>279</v>
      </c>
      <c r="R39" s="69">
        <v>-0.35842293906810402</v>
      </c>
      <c r="S39" s="68">
        <v>754.03062266186998</v>
      </c>
      <c r="T39" s="68">
        <v>577.56640000000004</v>
      </c>
      <c r="U39" s="70">
        <v>23.4027925867146</v>
      </c>
    </row>
    <row r="40" spans="1:21" ht="12" thickBot="1" x14ac:dyDescent="0.2">
      <c r="A40" s="53"/>
      <c r="B40" s="42" t="s">
        <v>34</v>
      </c>
      <c r="C40" s="43"/>
      <c r="D40" s="68">
        <v>353702.07439999998</v>
      </c>
      <c r="E40" s="68">
        <v>386154.66440000001</v>
      </c>
      <c r="F40" s="69">
        <v>91.595960636543296</v>
      </c>
      <c r="G40" s="68">
        <v>333827.77970000001</v>
      </c>
      <c r="H40" s="69">
        <v>5.9534574138378797</v>
      </c>
      <c r="I40" s="68">
        <v>26692.8704</v>
      </c>
      <c r="J40" s="69">
        <v>7.5467101642760399</v>
      </c>
      <c r="K40" s="68">
        <v>22107.323799999998</v>
      </c>
      <c r="L40" s="69">
        <v>6.6223739138387803</v>
      </c>
      <c r="M40" s="69">
        <v>0.20742205802404701</v>
      </c>
      <c r="N40" s="68">
        <v>2397663.4397</v>
      </c>
      <c r="O40" s="68">
        <v>165074901.5361</v>
      </c>
      <c r="P40" s="68">
        <v>1958</v>
      </c>
      <c r="Q40" s="68">
        <v>1906</v>
      </c>
      <c r="R40" s="69">
        <v>2.7282266526757599</v>
      </c>
      <c r="S40" s="68">
        <v>180.644573237998</v>
      </c>
      <c r="T40" s="68">
        <v>179.573150157398</v>
      </c>
      <c r="U40" s="70">
        <v>0.59311113608084498</v>
      </c>
    </row>
    <row r="41" spans="1:21" ht="12" thickBot="1" x14ac:dyDescent="0.2">
      <c r="A41" s="53"/>
      <c r="B41" s="42" t="s">
        <v>40</v>
      </c>
      <c r="C41" s="43"/>
      <c r="D41" s="71"/>
      <c r="E41" s="68">
        <v>191138.9632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73578.809299999994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22297.7588</v>
      </c>
      <c r="E44" s="74"/>
      <c r="F44" s="74"/>
      <c r="G44" s="73">
        <v>32133.538499999999</v>
      </c>
      <c r="H44" s="75">
        <v>-30.6090774907967</v>
      </c>
      <c r="I44" s="73">
        <v>1700.8598</v>
      </c>
      <c r="J44" s="75">
        <v>7.6279406161663204</v>
      </c>
      <c r="K44" s="73">
        <v>4967.9821000000002</v>
      </c>
      <c r="L44" s="75">
        <v>15.460426494890999</v>
      </c>
      <c r="M44" s="75">
        <v>-0.65763568270505701</v>
      </c>
      <c r="N44" s="73">
        <v>196852.3511</v>
      </c>
      <c r="O44" s="73">
        <v>10468168.702400001</v>
      </c>
      <c r="P44" s="73">
        <v>35</v>
      </c>
      <c r="Q44" s="73">
        <v>24</v>
      </c>
      <c r="R44" s="75">
        <v>45.8333333333333</v>
      </c>
      <c r="S44" s="73">
        <v>637.078822857143</v>
      </c>
      <c r="T44" s="73">
        <v>1924.5072749999999</v>
      </c>
      <c r="U44" s="76">
        <v>-202.083071348857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57174</v>
      </c>
      <c r="D2" s="32">
        <v>524663.773000855</v>
      </c>
      <c r="E2" s="32">
        <v>392704.39301196602</v>
      </c>
      <c r="F2" s="32">
        <v>131959.37998888901</v>
      </c>
      <c r="G2" s="32">
        <v>392704.39301196602</v>
      </c>
      <c r="H2" s="32">
        <v>0.25151227658455799</v>
      </c>
    </row>
    <row r="3" spans="1:8" ht="14.25" x14ac:dyDescent="0.2">
      <c r="A3" s="32">
        <v>2</v>
      </c>
      <c r="B3" s="33">
        <v>13</v>
      </c>
      <c r="C3" s="32">
        <v>7284.0690000000004</v>
      </c>
      <c r="D3" s="32">
        <v>64169.938110869101</v>
      </c>
      <c r="E3" s="32">
        <v>49938.424198252796</v>
      </c>
      <c r="F3" s="32">
        <v>14231.513912616299</v>
      </c>
      <c r="G3" s="32">
        <v>49938.424198252796</v>
      </c>
      <c r="H3" s="32">
        <v>0.22177852015421801</v>
      </c>
    </row>
    <row r="4" spans="1:8" ht="14.25" x14ac:dyDescent="0.2">
      <c r="A4" s="32">
        <v>3</v>
      </c>
      <c r="B4" s="33">
        <v>14</v>
      </c>
      <c r="C4" s="32">
        <v>111461</v>
      </c>
      <c r="D4" s="32">
        <v>87172.726309401696</v>
      </c>
      <c r="E4" s="32">
        <v>64284.087625640997</v>
      </c>
      <c r="F4" s="32">
        <v>22888.638683760699</v>
      </c>
      <c r="G4" s="32">
        <v>64284.087625640997</v>
      </c>
      <c r="H4" s="32">
        <v>0.26256651194459801</v>
      </c>
    </row>
    <row r="5" spans="1:8" ht="14.25" x14ac:dyDescent="0.2">
      <c r="A5" s="32">
        <v>4</v>
      </c>
      <c r="B5" s="33">
        <v>15</v>
      </c>
      <c r="C5" s="32">
        <v>2823</v>
      </c>
      <c r="D5" s="32">
        <v>48215.653317948701</v>
      </c>
      <c r="E5" s="32">
        <v>36012.156360683803</v>
      </c>
      <c r="F5" s="32">
        <v>12203.496957265001</v>
      </c>
      <c r="G5" s="32">
        <v>36012.156360683803</v>
      </c>
      <c r="H5" s="32">
        <v>0.25310238724323397</v>
      </c>
    </row>
    <row r="6" spans="1:8" ht="14.25" x14ac:dyDescent="0.2">
      <c r="A6" s="32">
        <v>5</v>
      </c>
      <c r="B6" s="33">
        <v>16</v>
      </c>
      <c r="C6" s="32">
        <v>11201</v>
      </c>
      <c r="D6" s="32">
        <v>613326.58448974404</v>
      </c>
      <c r="E6" s="32">
        <v>562424.24897008506</v>
      </c>
      <c r="F6" s="32">
        <v>50902.335519658103</v>
      </c>
      <c r="G6" s="32">
        <v>562424.24897008506</v>
      </c>
      <c r="H6" s="32">
        <v>8.2993851574208605E-2</v>
      </c>
    </row>
    <row r="7" spans="1:8" ht="14.25" x14ac:dyDescent="0.2">
      <c r="A7" s="32">
        <v>6</v>
      </c>
      <c r="B7" s="33">
        <v>17</v>
      </c>
      <c r="C7" s="32">
        <v>15362</v>
      </c>
      <c r="D7" s="32">
        <v>288871.01007435902</v>
      </c>
      <c r="E7" s="32">
        <v>201482.24055640999</v>
      </c>
      <c r="F7" s="32">
        <v>87388.769517948705</v>
      </c>
      <c r="G7" s="32">
        <v>201482.24055640999</v>
      </c>
      <c r="H7" s="32">
        <v>0.30251830910777</v>
      </c>
    </row>
    <row r="8" spans="1:8" ht="14.25" x14ac:dyDescent="0.2">
      <c r="A8" s="32">
        <v>7</v>
      </c>
      <c r="B8" s="33">
        <v>18</v>
      </c>
      <c r="C8" s="32">
        <v>77959</v>
      </c>
      <c r="D8" s="32">
        <v>164345.970390598</v>
      </c>
      <c r="E8" s="32">
        <v>139201.68684102601</v>
      </c>
      <c r="F8" s="32">
        <v>25144.283549572599</v>
      </c>
      <c r="G8" s="32">
        <v>139201.68684102601</v>
      </c>
      <c r="H8" s="32">
        <v>0.152996045414516</v>
      </c>
    </row>
    <row r="9" spans="1:8" ht="14.25" x14ac:dyDescent="0.2">
      <c r="A9" s="32">
        <v>8</v>
      </c>
      <c r="B9" s="33">
        <v>19</v>
      </c>
      <c r="C9" s="32">
        <v>25933</v>
      </c>
      <c r="D9" s="32">
        <v>192476.06894786301</v>
      </c>
      <c r="E9" s="32">
        <v>172501.44903589701</v>
      </c>
      <c r="F9" s="32">
        <v>19974.619911965801</v>
      </c>
      <c r="G9" s="32">
        <v>172501.44903589701</v>
      </c>
      <c r="H9" s="32">
        <v>0.103777160564186</v>
      </c>
    </row>
    <row r="10" spans="1:8" ht="14.25" x14ac:dyDescent="0.2">
      <c r="A10" s="32">
        <v>9</v>
      </c>
      <c r="B10" s="33">
        <v>21</v>
      </c>
      <c r="C10" s="32">
        <v>107003</v>
      </c>
      <c r="D10" s="32">
        <v>488222.45389059797</v>
      </c>
      <c r="E10" s="32">
        <v>440542.58008376101</v>
      </c>
      <c r="F10" s="32">
        <v>47679.873806837597</v>
      </c>
      <c r="G10" s="32">
        <v>440542.58008376101</v>
      </c>
      <c r="H10" s="37">
        <v>9.7660141246845994E-2</v>
      </c>
    </row>
    <row r="11" spans="1:8" ht="14.25" x14ac:dyDescent="0.2">
      <c r="A11" s="32">
        <v>10</v>
      </c>
      <c r="B11" s="33">
        <v>22</v>
      </c>
      <c r="C11" s="32">
        <v>23026</v>
      </c>
      <c r="D11" s="32">
        <v>474853.70258205099</v>
      </c>
      <c r="E11" s="32">
        <v>442480.49160000001</v>
      </c>
      <c r="F11" s="32">
        <v>32373.2109820513</v>
      </c>
      <c r="G11" s="32">
        <v>442480.49160000001</v>
      </c>
      <c r="H11" s="32">
        <v>6.8175125951465895E-2</v>
      </c>
    </row>
    <row r="12" spans="1:8" ht="14.25" x14ac:dyDescent="0.2">
      <c r="A12" s="32">
        <v>11</v>
      </c>
      <c r="B12" s="33">
        <v>23</v>
      </c>
      <c r="C12" s="32">
        <v>230011.712</v>
      </c>
      <c r="D12" s="32">
        <v>1709626.47136154</v>
      </c>
      <c r="E12" s="32">
        <v>1889477.2750265</v>
      </c>
      <c r="F12" s="32">
        <v>-179850.803664957</v>
      </c>
      <c r="G12" s="32">
        <v>1889477.2750265</v>
      </c>
      <c r="H12" s="32">
        <v>-0.10519888798968199</v>
      </c>
    </row>
    <row r="13" spans="1:8" ht="14.25" x14ac:dyDescent="0.2">
      <c r="A13" s="32">
        <v>12</v>
      </c>
      <c r="B13" s="33">
        <v>24</v>
      </c>
      <c r="C13" s="32">
        <v>26861.707999999999</v>
      </c>
      <c r="D13" s="32">
        <v>642349.36787521397</v>
      </c>
      <c r="E13" s="32">
        <v>663519.89632564096</v>
      </c>
      <c r="F13" s="32">
        <v>-21170.528450427399</v>
      </c>
      <c r="G13" s="32">
        <v>663519.89632564096</v>
      </c>
      <c r="H13" s="32">
        <v>-3.2957965725810501E-2</v>
      </c>
    </row>
    <row r="14" spans="1:8" ht="14.25" x14ac:dyDescent="0.2">
      <c r="A14" s="32">
        <v>13</v>
      </c>
      <c r="B14" s="33">
        <v>25</v>
      </c>
      <c r="C14" s="32">
        <v>101412</v>
      </c>
      <c r="D14" s="32">
        <v>1884404.9993</v>
      </c>
      <c r="E14" s="32">
        <v>1857593.4362999999</v>
      </c>
      <c r="F14" s="32">
        <v>26811.562999999998</v>
      </c>
      <c r="G14" s="32">
        <v>1857593.4362999999</v>
      </c>
      <c r="H14" s="32">
        <v>1.42281319620568E-2</v>
      </c>
    </row>
    <row r="15" spans="1:8" ht="14.25" x14ac:dyDescent="0.2">
      <c r="A15" s="32">
        <v>14</v>
      </c>
      <c r="B15" s="33">
        <v>26</v>
      </c>
      <c r="C15" s="32">
        <v>196069</v>
      </c>
      <c r="D15" s="32">
        <v>710884.80597089499</v>
      </c>
      <c r="E15" s="32">
        <v>777571.59407817095</v>
      </c>
      <c r="F15" s="32">
        <v>-66686.788107276298</v>
      </c>
      <c r="G15" s="32">
        <v>777571.59407817095</v>
      </c>
      <c r="H15" s="32">
        <v>-9.3808149431747201E-2</v>
      </c>
    </row>
    <row r="16" spans="1:8" ht="14.25" x14ac:dyDescent="0.2">
      <c r="A16" s="32">
        <v>15</v>
      </c>
      <c r="B16" s="33">
        <v>27</v>
      </c>
      <c r="C16" s="32">
        <v>135209.66699999999</v>
      </c>
      <c r="D16" s="32">
        <v>968749.89013333304</v>
      </c>
      <c r="E16" s="32">
        <v>957552.8824</v>
      </c>
      <c r="F16" s="32">
        <v>11197.007733333299</v>
      </c>
      <c r="G16" s="32">
        <v>957552.8824</v>
      </c>
      <c r="H16" s="32">
        <v>1.1558202842007301E-2</v>
      </c>
    </row>
    <row r="17" spans="1:8" ht="14.25" x14ac:dyDescent="0.2">
      <c r="A17" s="32">
        <v>16</v>
      </c>
      <c r="B17" s="33">
        <v>29</v>
      </c>
      <c r="C17" s="32">
        <v>326776</v>
      </c>
      <c r="D17" s="32">
        <v>3283612.20029487</v>
      </c>
      <c r="E17" s="32">
        <v>3131902.5128504299</v>
      </c>
      <c r="F17" s="32">
        <v>151709.68744444399</v>
      </c>
      <c r="G17" s="32">
        <v>3131902.5128504299</v>
      </c>
      <c r="H17" s="32">
        <v>4.6202072044567499E-2</v>
      </c>
    </row>
    <row r="18" spans="1:8" ht="14.25" x14ac:dyDescent="0.2">
      <c r="A18" s="32">
        <v>17</v>
      </c>
      <c r="B18" s="33">
        <v>31</v>
      </c>
      <c r="C18" s="32">
        <v>30566.637999999999</v>
      </c>
      <c r="D18" s="32">
        <v>311599.63569175598</v>
      </c>
      <c r="E18" s="32">
        <v>285149.82549756899</v>
      </c>
      <c r="F18" s="32">
        <v>26449.810194186899</v>
      </c>
      <c r="G18" s="32">
        <v>285149.82549756899</v>
      </c>
      <c r="H18" s="32">
        <v>8.4883957375200103E-2</v>
      </c>
    </row>
    <row r="19" spans="1:8" ht="14.25" x14ac:dyDescent="0.2">
      <c r="A19" s="32">
        <v>18</v>
      </c>
      <c r="B19" s="33">
        <v>32</v>
      </c>
      <c r="C19" s="32">
        <v>28994.903999999999</v>
      </c>
      <c r="D19" s="32">
        <v>389628.55951794097</v>
      </c>
      <c r="E19" s="32">
        <v>380648.383446855</v>
      </c>
      <c r="F19" s="32">
        <v>8980.1760710858198</v>
      </c>
      <c r="G19" s="32">
        <v>380648.383446855</v>
      </c>
      <c r="H19" s="32">
        <v>2.3048043711673301E-2</v>
      </c>
    </row>
    <row r="20" spans="1:8" ht="14.25" x14ac:dyDescent="0.2">
      <c r="A20" s="32">
        <v>19</v>
      </c>
      <c r="B20" s="33">
        <v>33</v>
      </c>
      <c r="C20" s="32">
        <v>48600.73</v>
      </c>
      <c r="D20" s="32">
        <v>579903.93425153196</v>
      </c>
      <c r="E20" s="32">
        <v>476395.37945264298</v>
      </c>
      <c r="F20" s="32">
        <v>103508.554798889</v>
      </c>
      <c r="G20" s="32">
        <v>476395.37945264298</v>
      </c>
      <c r="H20" s="32">
        <v>0.17849258935014001</v>
      </c>
    </row>
    <row r="21" spans="1:8" ht="14.25" x14ac:dyDescent="0.2">
      <c r="A21" s="32">
        <v>20</v>
      </c>
      <c r="B21" s="33">
        <v>34</v>
      </c>
      <c r="C21" s="32">
        <v>44437.349000000002</v>
      </c>
      <c r="D21" s="32">
        <v>312779.91224723501</v>
      </c>
      <c r="E21" s="32">
        <v>268892.53442691697</v>
      </c>
      <c r="F21" s="32">
        <v>43887.377820318201</v>
      </c>
      <c r="G21" s="32">
        <v>268892.53442691697</v>
      </c>
      <c r="H21" s="32">
        <v>0.14031392714768601</v>
      </c>
    </row>
    <row r="22" spans="1:8" ht="14.25" x14ac:dyDescent="0.2">
      <c r="A22" s="32">
        <v>21</v>
      </c>
      <c r="B22" s="33">
        <v>35</v>
      </c>
      <c r="C22" s="32">
        <v>87195.945999999996</v>
      </c>
      <c r="D22" s="32">
        <v>1316635.29847788</v>
      </c>
      <c r="E22" s="32">
        <v>1275541.47573805</v>
      </c>
      <c r="F22" s="32">
        <v>41093.822739823001</v>
      </c>
      <c r="G22" s="32">
        <v>1275541.47573805</v>
      </c>
      <c r="H22" s="32">
        <v>3.1211241858189898E-2</v>
      </c>
    </row>
    <row r="23" spans="1:8" ht="14.25" x14ac:dyDescent="0.2">
      <c r="A23" s="32">
        <v>22</v>
      </c>
      <c r="B23" s="33">
        <v>36</v>
      </c>
      <c r="C23" s="32">
        <v>182405.31</v>
      </c>
      <c r="D23" s="32">
        <v>747146.14332300902</v>
      </c>
      <c r="E23" s="32">
        <v>684381.18415626802</v>
      </c>
      <c r="F23" s="32">
        <v>62764.959166741202</v>
      </c>
      <c r="G23" s="32">
        <v>684381.18415626802</v>
      </c>
      <c r="H23" s="32">
        <v>8.4006268020855604E-2</v>
      </c>
    </row>
    <row r="24" spans="1:8" ht="14.25" x14ac:dyDescent="0.2">
      <c r="A24" s="32">
        <v>23</v>
      </c>
      <c r="B24" s="33">
        <v>37</v>
      </c>
      <c r="C24" s="32">
        <v>109321.736</v>
      </c>
      <c r="D24" s="32">
        <v>971153.52986991196</v>
      </c>
      <c r="E24" s="32">
        <v>893773.85678978602</v>
      </c>
      <c r="F24" s="32">
        <v>77379.673080125707</v>
      </c>
      <c r="G24" s="32">
        <v>893773.85678978602</v>
      </c>
      <c r="H24" s="32">
        <v>7.9678105160664897E-2</v>
      </c>
    </row>
    <row r="25" spans="1:8" ht="14.25" x14ac:dyDescent="0.2">
      <c r="A25" s="32">
        <v>24</v>
      </c>
      <c r="B25" s="33">
        <v>38</v>
      </c>
      <c r="C25" s="32">
        <v>1607361.081</v>
      </c>
      <c r="D25" s="32">
        <v>6058654.43471504</v>
      </c>
      <c r="E25" s="32">
        <v>6821172.46228584</v>
      </c>
      <c r="F25" s="32">
        <v>-762518.02757079597</v>
      </c>
      <c r="G25" s="32">
        <v>6821172.46228584</v>
      </c>
      <c r="H25" s="32">
        <v>-0.12585600248162401</v>
      </c>
    </row>
    <row r="26" spans="1:8" ht="14.25" x14ac:dyDescent="0.2">
      <c r="A26" s="32">
        <v>25</v>
      </c>
      <c r="B26" s="33">
        <v>39</v>
      </c>
      <c r="C26" s="32">
        <v>120002.54399999999</v>
      </c>
      <c r="D26" s="32">
        <v>115063.677219809</v>
      </c>
      <c r="E26" s="32">
        <v>84839.545449155805</v>
      </c>
      <c r="F26" s="32">
        <v>30224.131770653599</v>
      </c>
      <c r="G26" s="32">
        <v>84839.545449155805</v>
      </c>
      <c r="H26" s="32">
        <v>0.26267309111732601</v>
      </c>
    </row>
    <row r="27" spans="1:8" ht="14.25" x14ac:dyDescent="0.2">
      <c r="A27" s="32">
        <v>26</v>
      </c>
      <c r="B27" s="33">
        <v>42</v>
      </c>
      <c r="C27" s="32">
        <v>21865.021000000001</v>
      </c>
      <c r="D27" s="32">
        <v>357072.98550000001</v>
      </c>
      <c r="E27" s="32">
        <v>369574.67229999998</v>
      </c>
      <c r="F27" s="32">
        <v>-12501.686799999999</v>
      </c>
      <c r="G27" s="32">
        <v>369574.67229999998</v>
      </c>
      <c r="H27" s="32">
        <v>-3.5011572725094899E-2</v>
      </c>
    </row>
    <row r="28" spans="1:8" ht="14.25" x14ac:dyDescent="0.2">
      <c r="A28" s="32">
        <v>27</v>
      </c>
      <c r="B28" s="33">
        <v>75</v>
      </c>
      <c r="C28" s="32">
        <v>294</v>
      </c>
      <c r="D28" s="32">
        <v>209620.51282051299</v>
      </c>
      <c r="E28" s="32">
        <v>200594.73931623899</v>
      </c>
      <c r="F28" s="32">
        <v>9025.7735042735003</v>
      </c>
      <c r="G28" s="32">
        <v>200594.73931623899</v>
      </c>
      <c r="H28" s="32">
        <v>4.3057682584727801E-2</v>
      </c>
    </row>
    <row r="29" spans="1:8" ht="14.25" x14ac:dyDescent="0.2">
      <c r="A29" s="32">
        <v>28</v>
      </c>
      <c r="B29" s="33">
        <v>76</v>
      </c>
      <c r="C29" s="32">
        <v>2016</v>
      </c>
      <c r="D29" s="32">
        <v>353702.06481111102</v>
      </c>
      <c r="E29" s="32">
        <v>327009.202395726</v>
      </c>
      <c r="F29" s="32">
        <v>26692.862415384599</v>
      </c>
      <c r="G29" s="32">
        <v>327009.202395726</v>
      </c>
      <c r="H29" s="32">
        <v>7.5467081114269197E-2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22297.758717192301</v>
      </c>
      <c r="E30" s="32">
        <v>20596.899754935301</v>
      </c>
      <c r="F30" s="32">
        <v>1700.85896225702</v>
      </c>
      <c r="G30" s="32">
        <v>20596.899754935301</v>
      </c>
      <c r="H30" s="32">
        <v>7.6279368874217601E-2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2014-11-07T05:29:23Z</dcterms:modified>
</cp:coreProperties>
</file>