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<sst xmlns="http://schemas.openxmlformats.org/spreadsheetml/2006/main" count="116" uniqueCount="73">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</sst>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18979732.642299999</v>
      </c>
      <c r="F3" s="25">
        <f>RA!I7</f>
        <v>235003.1568</v>
      </c>
      <c r="G3" s="16">
        <f>E3-F3</f>
        <v>18744729.4855</v>
      </c>
      <c r="H3" s="27">
        <f>RA!J7</f>
        <v>1.23817948982195</v>
      </c>
      <c r="I3" s="20">
        <f>SUM(I4:I40)</f>
        <v>18979735.939448167</v>
      </c>
      <c r="J3" s="21">
        <f>SUM(J4:J40)</f>
        <v>18744729.294148721</v>
      </c>
      <c r="K3" s="22">
        <f>E3-I3</f>
        <v>-3.2971481680870056</v>
      </c>
      <c r="L3" s="22">
        <f>G3-J3</f>
        <v>0.1913512796163559</v>
      </c>
    </row>
    <row r="4" spans="1:13" x14ac:dyDescent="0.15">
      <c r="A4" s="41">
        <f>RA!A8</f>
        <v>41950</v>
      </c>
      <c r="B4" s="12">
        <v>12</v>
      </c>
      <c r="C4" s="38" t="s">
        <v>6</v>
      </c>
      <c r="D4" s="38"/>
      <c r="E4" s="15">
        <f>VLOOKUP(C4,RA!B8:D39,3,0)</f>
        <v>424691.71179999999</v>
      </c>
      <c r="F4" s="25">
        <f>VLOOKUP(C4,RA!B8:I43,8,0)</f>
        <v>106359.53660000001</v>
      </c>
      <c r="G4" s="16">
        <f t="shared" ref="G4:G40" si="0">E4-F4</f>
        <v>318332.1752</v>
      </c>
      <c r="H4" s="27">
        <f>RA!J8</f>
        <v>25.043939790868301</v>
      </c>
      <c r="I4" s="20">
        <f>VLOOKUP(B4,RMS!B:D,3,FALSE)</f>
        <v>424692.24979999999</v>
      </c>
      <c r="J4" s="21">
        <f>VLOOKUP(B4,RMS!B:E,4,FALSE)</f>
        <v>318332.18004444399</v>
      </c>
      <c r="K4" s="22">
        <f t="shared" ref="K4:K40" si="1">E4-I4</f>
        <v>-0.53800000000046566</v>
      </c>
      <c r="L4" s="22">
        <f t="shared" ref="L4:L40" si="2">G4-J4</f>
        <v>-4.8444439889863133E-3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59102.017399999997</v>
      </c>
      <c r="F5" s="25">
        <f>VLOOKUP(C5,RA!B9:I44,8,0)</f>
        <v>12586.228999999999</v>
      </c>
      <c r="G5" s="16">
        <f t="shared" si="0"/>
        <v>46515.788399999998</v>
      </c>
      <c r="H5" s="27">
        <f>RA!J9</f>
        <v>21.295768831065299</v>
      </c>
      <c r="I5" s="20">
        <f>VLOOKUP(B5,RMS!B:D,3,FALSE)</f>
        <v>59102.0347766962</v>
      </c>
      <c r="J5" s="21">
        <f>VLOOKUP(B5,RMS!B:E,4,FALSE)</f>
        <v>46515.7884985251</v>
      </c>
      <c r="K5" s="22">
        <f t="shared" si="1"/>
        <v>-1.7376696203427855E-2</v>
      </c>
      <c r="L5" s="22">
        <f t="shared" si="2"/>
        <v>-9.8525102657731622E-5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82421.458299999998</v>
      </c>
      <c r="F6" s="25">
        <f>VLOOKUP(C6,RA!B10:I45,8,0)</f>
        <v>21009.0442</v>
      </c>
      <c r="G6" s="16">
        <f t="shared" si="0"/>
        <v>61412.414099999995</v>
      </c>
      <c r="H6" s="27">
        <f>RA!J10</f>
        <v>25.4897749121724</v>
      </c>
      <c r="I6" s="20">
        <f>VLOOKUP(B6,RMS!B:D,3,FALSE)</f>
        <v>82423.357311111104</v>
      </c>
      <c r="J6" s="21">
        <f>VLOOKUP(B6,RMS!B:E,4,FALSE)</f>
        <v>61412.413809401703</v>
      </c>
      <c r="K6" s="22">
        <f t="shared" si="1"/>
        <v>-1.8990111111052101</v>
      </c>
      <c r="L6" s="22">
        <f t="shared" si="2"/>
        <v>2.9059829103061929E-4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45861.408300000003</v>
      </c>
      <c r="F7" s="25">
        <f>VLOOKUP(C7,RA!B11:I46,8,0)</f>
        <v>11659.9828</v>
      </c>
      <c r="G7" s="16">
        <f t="shared" si="0"/>
        <v>34201.425500000005</v>
      </c>
      <c r="H7" s="27">
        <f>RA!J11</f>
        <v>25.4243888973641</v>
      </c>
      <c r="I7" s="20">
        <f>VLOOKUP(B7,RMS!B:D,3,FALSE)</f>
        <v>45861.438069230797</v>
      </c>
      <c r="J7" s="21">
        <f>VLOOKUP(B7,RMS!B:E,4,FALSE)</f>
        <v>34201.4256264957</v>
      </c>
      <c r="K7" s="22">
        <f t="shared" si="1"/>
        <v>-2.9769230794045143E-2</v>
      </c>
      <c r="L7" s="22">
        <f t="shared" si="2"/>
        <v>-1.2649569544009864E-4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356900.29220000003</v>
      </c>
      <c r="F8" s="25">
        <f>VLOOKUP(C8,RA!B12:I47,8,0)</f>
        <v>60958.335800000001</v>
      </c>
      <c r="G8" s="16">
        <f t="shared" si="0"/>
        <v>295941.95640000002</v>
      </c>
      <c r="H8" s="27">
        <f>RA!J12</f>
        <v>17.0799344052765</v>
      </c>
      <c r="I8" s="20">
        <f>VLOOKUP(B8,RMS!B:D,3,FALSE)</f>
        <v>356900.34498632501</v>
      </c>
      <c r="J8" s="21">
        <f>VLOOKUP(B8,RMS!B:E,4,FALSE)</f>
        <v>295941.95651282102</v>
      </c>
      <c r="K8" s="22">
        <f t="shared" si="1"/>
        <v>-5.2786324988119304E-2</v>
      </c>
      <c r="L8" s="22">
        <f t="shared" si="2"/>
        <v>-1.128209987655282E-4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550042.70779999997</v>
      </c>
      <c r="F9" s="25">
        <f>VLOOKUP(C9,RA!B13:I48,8,0)</f>
        <v>7806.3883999999998</v>
      </c>
      <c r="G9" s="16">
        <f t="shared" si="0"/>
        <v>542236.31939999992</v>
      </c>
      <c r="H9" s="27">
        <f>RA!J13</f>
        <v>1.4192331412270001</v>
      </c>
      <c r="I9" s="20">
        <f>VLOOKUP(B9,RMS!B:D,3,FALSE)</f>
        <v>550042.82204871799</v>
      </c>
      <c r="J9" s="21">
        <f>VLOOKUP(B9,RMS!B:E,4,FALSE)</f>
        <v>542236.31928034197</v>
      </c>
      <c r="K9" s="22">
        <f t="shared" si="1"/>
        <v>-0.11424871801864356</v>
      </c>
      <c r="L9" s="22">
        <f t="shared" si="2"/>
        <v>1.1965795420110226E-4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244447.8996</v>
      </c>
      <c r="F10" s="25">
        <f>VLOOKUP(C10,RA!B14:I49,8,0)</f>
        <v>32788.707399999999</v>
      </c>
      <c r="G10" s="16">
        <f t="shared" si="0"/>
        <v>211659.19219999999</v>
      </c>
      <c r="H10" s="27">
        <f>RA!J14</f>
        <v>13.413372523819399</v>
      </c>
      <c r="I10" s="20">
        <f>VLOOKUP(B10,RMS!B:D,3,FALSE)</f>
        <v>244447.875823932</v>
      </c>
      <c r="J10" s="21">
        <f>VLOOKUP(B10,RMS!B:E,4,FALSE)</f>
        <v>211659.19114188</v>
      </c>
      <c r="K10" s="22">
        <f t="shared" si="1"/>
        <v>2.3776068002916873E-2</v>
      </c>
      <c r="L10" s="22">
        <f t="shared" si="2"/>
        <v>1.0581199894659221E-3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172719.0485</v>
      </c>
      <c r="F11" s="25">
        <f>VLOOKUP(C11,RA!B15:I50,8,0)</f>
        <v>29379.3694</v>
      </c>
      <c r="G11" s="16">
        <f t="shared" si="0"/>
        <v>143339.67910000001</v>
      </c>
      <c r="H11" s="27">
        <f>RA!J15</f>
        <v>17.009918509364599</v>
      </c>
      <c r="I11" s="20">
        <f>VLOOKUP(B11,RMS!B:D,3,FALSE)</f>
        <v>172719.322823077</v>
      </c>
      <c r="J11" s="21">
        <f>VLOOKUP(B11,RMS!B:E,4,FALSE)</f>
        <v>143339.680883761</v>
      </c>
      <c r="K11" s="22">
        <f t="shared" si="1"/>
        <v>-0.2743230769992806</v>
      </c>
      <c r="L11" s="22">
        <f t="shared" si="2"/>
        <v>-1.7837609921116382E-3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459515.46490000002</v>
      </c>
      <c r="F12" s="25">
        <f>VLOOKUP(C12,RA!B16:I51,8,0)</f>
        <v>20518.275399999999</v>
      </c>
      <c r="G12" s="16">
        <f t="shared" si="0"/>
        <v>438997.18950000004</v>
      </c>
      <c r="H12" s="27">
        <f>RA!J16</f>
        <v>4.4651980112280203</v>
      </c>
      <c r="I12" s="20">
        <f>VLOOKUP(B12,RMS!B:D,3,FALSE)</f>
        <v>459515.241075214</v>
      </c>
      <c r="J12" s="21">
        <f>VLOOKUP(B12,RMS!B:E,4,FALSE)</f>
        <v>438997.18912991497</v>
      </c>
      <c r="K12" s="22">
        <f t="shared" si="1"/>
        <v>0.22382478602230549</v>
      </c>
      <c r="L12" s="22">
        <f t="shared" si="2"/>
        <v>3.7008506478741765E-4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425114.89390000002</v>
      </c>
      <c r="F13" s="25">
        <f>VLOOKUP(C13,RA!B17:I52,8,0)</f>
        <v>31273.402600000001</v>
      </c>
      <c r="G13" s="16">
        <f t="shared" si="0"/>
        <v>393841.49129999999</v>
      </c>
      <c r="H13" s="27">
        <f>RA!J17</f>
        <v>7.3564589358651</v>
      </c>
      <c r="I13" s="20">
        <f>VLOOKUP(B13,RMS!B:D,3,FALSE)</f>
        <v>425115.02882564103</v>
      </c>
      <c r="J13" s="21">
        <f>VLOOKUP(B13,RMS!B:E,4,FALSE)</f>
        <v>393841.49131367501</v>
      </c>
      <c r="K13" s="22">
        <f t="shared" si="1"/>
        <v>-0.13492564100306481</v>
      </c>
      <c r="L13" s="22">
        <f t="shared" si="2"/>
        <v>-1.3675016816705465E-5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1823430.2705000001</v>
      </c>
      <c r="F14" s="25">
        <f>VLOOKUP(C14,RA!B18:I53,8,0)</f>
        <v>-260662.67860000001</v>
      </c>
      <c r="G14" s="16">
        <f t="shared" si="0"/>
        <v>2084092.9491000001</v>
      </c>
      <c r="H14" s="27">
        <f>RA!J18</f>
        <v>-14.295182152949801</v>
      </c>
      <c r="I14" s="20">
        <f>VLOOKUP(B14,RMS!B:D,3,FALSE)</f>
        <v>1823430.64926923</v>
      </c>
      <c r="J14" s="21">
        <f>VLOOKUP(B14,RMS!B:E,4,FALSE)</f>
        <v>2084092.9302153799</v>
      </c>
      <c r="K14" s="22">
        <f t="shared" si="1"/>
        <v>-0.37876922986470163</v>
      </c>
      <c r="L14" s="22">
        <f t="shared" si="2"/>
        <v>1.8884620163589716E-2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525799.82750000001</v>
      </c>
      <c r="F15" s="25">
        <f>VLOOKUP(C15,RA!B19:I54,8,0)</f>
        <v>-1151.3657000000001</v>
      </c>
      <c r="G15" s="16">
        <f t="shared" si="0"/>
        <v>526951.19319999998</v>
      </c>
      <c r="H15" s="27">
        <f>RA!J19</f>
        <v>-0.218974149435224</v>
      </c>
      <c r="I15" s="20">
        <f>VLOOKUP(B15,RMS!B:D,3,FALSE)</f>
        <v>525800.00605897396</v>
      </c>
      <c r="J15" s="21">
        <f>VLOOKUP(B15,RMS!B:E,4,FALSE)</f>
        <v>526951.19452906004</v>
      </c>
      <c r="K15" s="22">
        <f t="shared" si="1"/>
        <v>-0.17855897394474596</v>
      </c>
      <c r="L15" s="22">
        <f t="shared" si="2"/>
        <v>-1.3290600618347526E-3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1305030.8544000001</v>
      </c>
      <c r="F16" s="25">
        <f>VLOOKUP(C16,RA!B20:I55,8,0)</f>
        <v>32165.278399999999</v>
      </c>
      <c r="G16" s="16">
        <f t="shared" si="0"/>
        <v>1272865.5760000001</v>
      </c>
      <c r="H16" s="27">
        <f>RA!J20</f>
        <v>2.4647140174159601</v>
      </c>
      <c r="I16" s="20">
        <f>VLOOKUP(B16,RMS!B:D,3,FALSE)</f>
        <v>1305031.1758999999</v>
      </c>
      <c r="J16" s="21">
        <f>VLOOKUP(B16,RMS!B:E,4,FALSE)</f>
        <v>1272865.5759999999</v>
      </c>
      <c r="K16" s="22">
        <f t="shared" si="1"/>
        <v>-0.32149999984540045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485839.08769999997</v>
      </c>
      <c r="F17" s="25">
        <f>VLOOKUP(C17,RA!B21:I56,8,0)</f>
        <v>-23604.7781</v>
      </c>
      <c r="G17" s="16">
        <f t="shared" si="0"/>
        <v>509443.86579999997</v>
      </c>
      <c r="H17" s="27">
        <f>RA!J21</f>
        <v>-4.8585588721868502</v>
      </c>
      <c r="I17" s="20">
        <f>VLOOKUP(B17,RMS!B:D,3,FALSE)</f>
        <v>485839.46592651802</v>
      </c>
      <c r="J17" s="21">
        <f>VLOOKUP(B17,RMS!B:E,4,FALSE)</f>
        <v>509443.86566988903</v>
      </c>
      <c r="K17" s="22">
        <f t="shared" si="1"/>
        <v>-0.37822651804890484</v>
      </c>
      <c r="L17" s="22">
        <f t="shared" si="2"/>
        <v>1.3011094415560365E-4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887418.66520000005</v>
      </c>
      <c r="F18" s="25">
        <f>VLOOKUP(C18,RA!B22:I57,8,0)</f>
        <v>27122.0229</v>
      </c>
      <c r="G18" s="16">
        <f t="shared" si="0"/>
        <v>860296.64230000007</v>
      </c>
      <c r="H18" s="27">
        <f>RA!J22</f>
        <v>3.05628267283373</v>
      </c>
      <c r="I18" s="20">
        <f>VLOOKUP(B18,RMS!B:D,3,FALSE)</f>
        <v>887419.56279999996</v>
      </c>
      <c r="J18" s="21">
        <f>VLOOKUP(B18,RMS!B:E,4,FALSE)</f>
        <v>860296.6398</v>
      </c>
      <c r="K18" s="22">
        <f t="shared" si="1"/>
        <v>-0.89759999990928918</v>
      </c>
      <c r="L18" s="22">
        <f t="shared" si="2"/>
        <v>2.5000000605359674E-3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2149812.4342999998</v>
      </c>
      <c r="F19" s="25">
        <f>VLOOKUP(C19,RA!B23:I58,8,0)</f>
        <v>125287.57090000001</v>
      </c>
      <c r="G19" s="16">
        <f t="shared" si="0"/>
        <v>2024524.8633999999</v>
      </c>
      <c r="H19" s="27">
        <f>RA!J23</f>
        <v>5.82783729878253</v>
      </c>
      <c r="I19" s="20">
        <f>VLOOKUP(B19,RMS!B:D,3,FALSE)</f>
        <v>2149811.5704820501</v>
      </c>
      <c r="J19" s="21">
        <f>VLOOKUP(B19,RMS!B:E,4,FALSE)</f>
        <v>2024524.88372137</v>
      </c>
      <c r="K19" s="22">
        <f t="shared" si="1"/>
        <v>0.86381794977933168</v>
      </c>
      <c r="L19" s="22">
        <f t="shared" si="2"/>
        <v>-2.0321370102465153E-2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324911.96059999999</v>
      </c>
      <c r="F20" s="25">
        <f>VLOOKUP(C20,RA!B24:I59,8,0)</f>
        <v>29790.2075</v>
      </c>
      <c r="G20" s="16">
        <f t="shared" si="0"/>
        <v>295121.75309999997</v>
      </c>
      <c r="H20" s="27">
        <f>RA!J24</f>
        <v>9.1687014060632901</v>
      </c>
      <c r="I20" s="20">
        <f>VLOOKUP(B20,RMS!B:D,3,FALSE)</f>
        <v>324912.11386662902</v>
      </c>
      <c r="J20" s="21">
        <f>VLOOKUP(B20,RMS!B:E,4,FALSE)</f>
        <v>295121.75787330302</v>
      </c>
      <c r="K20" s="22">
        <f t="shared" si="1"/>
        <v>-0.15326662902953103</v>
      </c>
      <c r="L20" s="22">
        <f t="shared" si="2"/>
        <v>-4.7733030514791608E-3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436881.38660000003</v>
      </c>
      <c r="F21" s="25">
        <f>VLOOKUP(C21,RA!B25:I60,8,0)</f>
        <v>9557.9850000000006</v>
      </c>
      <c r="G21" s="16">
        <f t="shared" si="0"/>
        <v>427323.40160000004</v>
      </c>
      <c r="H21" s="27">
        <f>RA!J25</f>
        <v>2.1877757426070201</v>
      </c>
      <c r="I21" s="20">
        <f>VLOOKUP(B21,RMS!B:D,3,FALSE)</f>
        <v>436881.38766895799</v>
      </c>
      <c r="J21" s="21">
        <f>VLOOKUP(B21,RMS!B:E,4,FALSE)</f>
        <v>427323.39867942198</v>
      </c>
      <c r="K21" s="22">
        <f t="shared" si="1"/>
        <v>-1.0689579648897052E-3</v>
      </c>
      <c r="L21" s="22">
        <f t="shared" si="2"/>
        <v>2.9205780592747033E-3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508582.01280000003</v>
      </c>
      <c r="F22" s="25">
        <f>VLOOKUP(C22,RA!B26:I61,8,0)</f>
        <v>92710.1728</v>
      </c>
      <c r="G22" s="16">
        <f t="shared" si="0"/>
        <v>415871.84</v>
      </c>
      <c r="H22" s="27">
        <f>RA!J26</f>
        <v>18.229148980236999</v>
      </c>
      <c r="I22" s="20">
        <f>VLOOKUP(B22,RMS!B:D,3,FALSE)</f>
        <v>508581.99765579001</v>
      </c>
      <c r="J22" s="21">
        <f>VLOOKUP(B22,RMS!B:E,4,FALSE)</f>
        <v>415871.81461050699</v>
      </c>
      <c r="K22" s="22">
        <f t="shared" si="1"/>
        <v>1.5144210017751902E-2</v>
      </c>
      <c r="L22" s="22">
        <f t="shared" si="2"/>
        <v>2.5389493035618216E-2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282615.08980000002</v>
      </c>
      <c r="F23" s="25">
        <f>VLOOKUP(C23,RA!B27:I62,8,0)</f>
        <v>48378.838600000003</v>
      </c>
      <c r="G23" s="16">
        <f t="shared" si="0"/>
        <v>234236.2512</v>
      </c>
      <c r="H23" s="27">
        <f>RA!J27</f>
        <v>17.118278657461801</v>
      </c>
      <c r="I23" s="20">
        <f>VLOOKUP(B23,RMS!B:D,3,FALSE)</f>
        <v>282614.97338668798</v>
      </c>
      <c r="J23" s="21">
        <f>VLOOKUP(B23,RMS!B:E,4,FALSE)</f>
        <v>234236.250720916</v>
      </c>
      <c r="K23" s="22">
        <f t="shared" si="1"/>
        <v>0.11641331203281879</v>
      </c>
      <c r="L23" s="22">
        <f t="shared" si="2"/>
        <v>4.790840030182153E-4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1982198.2058999999</v>
      </c>
      <c r="F24" s="25">
        <f>VLOOKUP(C24,RA!B28:I63,8,0)</f>
        <v>-56204.241300000002</v>
      </c>
      <c r="G24" s="16">
        <f t="shared" si="0"/>
        <v>2038402.4472000001</v>
      </c>
      <c r="H24" s="27">
        <f>RA!J28</f>
        <v>-2.8354501145601101</v>
      </c>
      <c r="I24" s="20">
        <f>VLOOKUP(B24,RMS!B:D,3,FALSE)</f>
        <v>1982198.2015539799</v>
      </c>
      <c r="J24" s="21">
        <f>VLOOKUP(B24,RMS!B:E,4,FALSE)</f>
        <v>2038402.51307345</v>
      </c>
      <c r="K24" s="22">
        <f t="shared" si="1"/>
        <v>4.3460200540721416E-3</v>
      </c>
      <c r="L24" s="22">
        <f t="shared" si="2"/>
        <v>-6.5873449901118875E-2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723487.5074</v>
      </c>
      <c r="F25" s="25">
        <f>VLOOKUP(C25,RA!B29:I64,8,0)</f>
        <v>87095.714800000002</v>
      </c>
      <c r="G25" s="16">
        <f t="shared" si="0"/>
        <v>636391.79260000004</v>
      </c>
      <c r="H25" s="27">
        <f>RA!J29</f>
        <v>12.0383163370707</v>
      </c>
      <c r="I25" s="20">
        <f>VLOOKUP(B25,RMS!B:D,3,FALSE)</f>
        <v>723487.50893451297</v>
      </c>
      <c r="J25" s="21">
        <f>VLOOKUP(B25,RMS!B:E,4,FALSE)</f>
        <v>636391.82942721795</v>
      </c>
      <c r="K25" s="22">
        <f t="shared" si="1"/>
        <v>-1.5345129650086164E-3</v>
      </c>
      <c r="L25" s="22">
        <f t="shared" si="2"/>
        <v>-3.6827217903919518E-2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835186.7611</v>
      </c>
      <c r="F26" s="25">
        <f>VLOOKUP(C26,RA!B30:I65,8,0)</f>
        <v>67820.405499999993</v>
      </c>
      <c r="G26" s="16">
        <f t="shared" si="0"/>
        <v>767366.35560000001</v>
      </c>
      <c r="H26" s="27">
        <f>RA!J30</f>
        <v>8.1203879968925392</v>
      </c>
      <c r="I26" s="20">
        <f>VLOOKUP(B26,RMS!B:D,3,FALSE)</f>
        <v>835186.73064867302</v>
      </c>
      <c r="J26" s="21">
        <f>VLOOKUP(B26,RMS!B:E,4,FALSE)</f>
        <v>767366.33899980003</v>
      </c>
      <c r="K26" s="22">
        <f t="shared" si="1"/>
        <v>3.0451326980255544E-2</v>
      </c>
      <c r="L26" s="22">
        <f t="shared" si="2"/>
        <v>1.6600199975073338E-2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2908212.9810000001</v>
      </c>
      <c r="F27" s="25">
        <f>VLOOKUP(C27,RA!B31:I66,8,0)</f>
        <v>-333564.98869999999</v>
      </c>
      <c r="G27" s="16">
        <f t="shared" si="0"/>
        <v>3241777.9697000002</v>
      </c>
      <c r="H27" s="27">
        <f>RA!J31</f>
        <v>-11.4697579193565</v>
      </c>
      <c r="I27" s="20">
        <f>VLOOKUP(B27,RMS!B:D,3,FALSE)</f>
        <v>2908212.37148496</v>
      </c>
      <c r="J27" s="21">
        <f>VLOOKUP(B27,RMS!B:E,4,FALSE)</f>
        <v>3241777.7092141602</v>
      </c>
      <c r="K27" s="22">
        <f t="shared" si="1"/>
        <v>0.60951504018157721</v>
      </c>
      <c r="L27" s="22">
        <f t="shared" si="2"/>
        <v>0.26048584003001451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109956.5925</v>
      </c>
      <c r="F28" s="25">
        <f>VLOOKUP(C28,RA!B32:I67,8,0)</f>
        <v>27705.042399999998</v>
      </c>
      <c r="G28" s="16">
        <f t="shared" si="0"/>
        <v>82251.550099999993</v>
      </c>
      <c r="H28" s="27">
        <f>RA!J32</f>
        <v>25.196345003142898</v>
      </c>
      <c r="I28" s="20">
        <f>VLOOKUP(B28,RMS!B:D,3,FALSE)</f>
        <v>109956.415738779</v>
      </c>
      <c r="J28" s="21">
        <f>VLOOKUP(B28,RMS!B:E,4,FALSE)</f>
        <v>82251.541425122006</v>
      </c>
      <c r="K28" s="22">
        <f t="shared" si="1"/>
        <v>0.17676122099510394</v>
      </c>
      <c r="L28" s="22">
        <f t="shared" si="2"/>
        <v>8.6748779867775738E-3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345896.26819999999</v>
      </c>
      <c r="F31" s="25">
        <f>VLOOKUP(C31,RA!B35:I70,8,0)</f>
        <v>-8216.8444999999992</v>
      </c>
      <c r="G31" s="16">
        <f t="shared" si="0"/>
        <v>354113.1127</v>
      </c>
      <c r="H31" s="27">
        <f>RA!J35</f>
        <v>-2.3755227377153898</v>
      </c>
      <c r="I31" s="20">
        <f>VLOOKUP(B31,RMS!B:D,3,FALSE)</f>
        <v>345896.26770000003</v>
      </c>
      <c r="J31" s="21">
        <f>VLOOKUP(B31,RMS!B:E,4,FALSE)</f>
        <v>354113.1201</v>
      </c>
      <c r="K31" s="22">
        <f t="shared" si="1"/>
        <v>4.9999996554106474E-4</v>
      </c>
      <c r="L31" s="22">
        <f t="shared" si="2"/>
        <v>-7.4000000022351742E-3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184660.68429999999</v>
      </c>
      <c r="F35" s="25">
        <f>VLOOKUP(C35,RA!B8:I74,8,0)</f>
        <v>9707.1036000000004</v>
      </c>
      <c r="G35" s="16">
        <f t="shared" si="0"/>
        <v>174953.58069999999</v>
      </c>
      <c r="H35" s="27">
        <f>RA!J39</f>
        <v>5.2567245901839197</v>
      </c>
      <c r="I35" s="20">
        <f>VLOOKUP(B35,RMS!B:D,3,FALSE)</f>
        <v>184660.68380085501</v>
      </c>
      <c r="J35" s="21">
        <f>VLOOKUP(B35,RMS!B:E,4,FALSE)</f>
        <v>174953.58128205099</v>
      </c>
      <c r="K35" s="22">
        <f t="shared" si="1"/>
        <v>4.9914498231373727E-4</v>
      </c>
      <c r="L35" s="22">
        <f t="shared" si="2"/>
        <v>-5.8205099776387215E-4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317211.38909999997</v>
      </c>
      <c r="F36" s="25">
        <f>VLOOKUP(C36,RA!B8:I75,8,0)</f>
        <v>24329.106100000001</v>
      </c>
      <c r="G36" s="16">
        <f t="shared" si="0"/>
        <v>292882.283</v>
      </c>
      <c r="H36" s="27">
        <f>RA!J40</f>
        <v>7.66968240611636</v>
      </c>
      <c r="I36" s="20">
        <f>VLOOKUP(B36,RMS!B:D,3,FALSE)</f>
        <v>317211.38034786301</v>
      </c>
      <c r="J36" s="21">
        <f>VLOOKUP(B36,RMS!B:E,4,FALSE)</f>
        <v>292882.28521538503</v>
      </c>
      <c r="K36" s="22">
        <f t="shared" si="1"/>
        <v>8.7521369569003582E-3</v>
      </c>
      <c r="L36" s="22">
        <f t="shared" si="2"/>
        <v>-2.2153850295580924E-3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21783.760699999999</v>
      </c>
      <c r="F40" s="25">
        <f>VLOOKUP(C40,RA!B8:I78,8,0)</f>
        <v>2399.3335999999999</v>
      </c>
      <c r="G40" s="16">
        <f t="shared" si="0"/>
        <v>19384.427100000001</v>
      </c>
      <c r="H40" s="27">
        <f>RA!J43</f>
        <v>0</v>
      </c>
      <c r="I40" s="20">
        <f>VLOOKUP(B40,RMS!B:D,3,FALSE)</f>
        <v>21783.760683760702</v>
      </c>
      <c r="J40" s="21">
        <f>VLOOKUP(B40,RMS!B:E,4,FALSE)</f>
        <v>19384.427350427399</v>
      </c>
      <c r="K40" s="22">
        <f t="shared" si="1"/>
        <v>1.6239297110587358E-5</v>
      </c>
      <c r="L40" s="22">
        <f t="shared" si="2"/>
        <v>-2.5042739798664115E-4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18979732.642299999</v>
      </c>
      <c r="E7" s="65">
        <v>18259257.3609</v>
      </c>
      <c r="F7" s="66">
        <v>103.945808239402</v>
      </c>
      <c r="G7" s="65">
        <v>14158520.4056</v>
      </c>
      <c r="H7" s="66">
        <v>34.051667113416102</v>
      </c>
      <c r="I7" s="65">
        <v>235003.1568</v>
      </c>
      <c r="J7" s="66">
        <v>1.23817948982195</v>
      </c>
      <c r="K7" s="65">
        <v>1338518.0981999999</v>
      </c>
      <c r="L7" s="66">
        <v>9.4537992661336805</v>
      </c>
      <c r="M7" s="66">
        <v>-0.82443034792280701</v>
      </c>
      <c r="N7" s="65">
        <v>128606899.4205</v>
      </c>
      <c r="O7" s="65">
        <v>6026767320.6485004</v>
      </c>
      <c r="P7" s="65">
        <v>958294</v>
      </c>
      <c r="Q7" s="65">
        <v>1124104</v>
      </c>
      <c r="R7" s="66">
        <v>-14.7504145523902</v>
      </c>
      <c r="S7" s="65">
        <v>19.805751306279699</v>
      </c>
      <c r="T7" s="65">
        <v>21.2535507090981</v>
      </c>
      <c r="U7" s="67">
        <v>-7.3099948617417203</v>
      </c>
      <c r="V7" s="55"/>
      <c r="W7" s="55"/>
    </row>
    <row r="8" spans="1:23" ht="14.25" thickBot="1" x14ac:dyDescent="0.2">
      <c r="A8" s="50">
        <v>41950</v>
      </c>
      <c r="B8" s="53" t="s">
        <v>6</v>
      </c>
      <c r="C8" s="54"/>
      <c r="D8" s="68">
        <v>424691.71179999999</v>
      </c>
      <c r="E8" s="68">
        <v>577668.95259999996</v>
      </c>
      <c r="F8" s="69">
        <v>73.518181977502394</v>
      </c>
      <c r="G8" s="68">
        <v>496108.9952</v>
      </c>
      <c r="H8" s="69">
        <v>-14.3954824627215</v>
      </c>
      <c r="I8" s="68">
        <v>106359.53660000001</v>
      </c>
      <c r="J8" s="69">
        <v>25.043939790868301</v>
      </c>
      <c r="K8" s="68">
        <v>111322.0626</v>
      </c>
      <c r="L8" s="69">
        <v>22.439033292496902</v>
      </c>
      <c r="M8" s="69">
        <v>-4.4578099651560003E-2</v>
      </c>
      <c r="N8" s="68">
        <v>4084646.7620999999</v>
      </c>
      <c r="O8" s="68">
        <v>228501047.0697</v>
      </c>
      <c r="P8" s="68">
        <v>17922</v>
      </c>
      <c r="Q8" s="68">
        <v>23033</v>
      </c>
      <c r="R8" s="69">
        <v>-22.189901445751701</v>
      </c>
      <c r="S8" s="68">
        <v>23.696669556969098</v>
      </c>
      <c r="T8" s="68">
        <v>22.778754400208399</v>
      </c>
      <c r="U8" s="70">
        <v>3.8736040714663602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59102.017399999997</v>
      </c>
      <c r="E9" s="68">
        <v>93812.451100000006</v>
      </c>
      <c r="F9" s="69">
        <v>63.000184631142197</v>
      </c>
      <c r="G9" s="68">
        <v>69033.130900000004</v>
      </c>
      <c r="H9" s="69">
        <v>-14.3860105583014</v>
      </c>
      <c r="I9" s="68">
        <v>12586.228999999999</v>
      </c>
      <c r="J9" s="69">
        <v>21.295768831065299</v>
      </c>
      <c r="K9" s="68">
        <v>14757.168299999999</v>
      </c>
      <c r="L9" s="69">
        <v>21.3769361285046</v>
      </c>
      <c r="M9" s="69">
        <v>-0.14711083155431701</v>
      </c>
      <c r="N9" s="68">
        <v>619256.27879999997</v>
      </c>
      <c r="O9" s="68">
        <v>39630534.045599997</v>
      </c>
      <c r="P9" s="68">
        <v>3422</v>
      </c>
      <c r="Q9" s="68">
        <v>3875</v>
      </c>
      <c r="R9" s="69">
        <v>-11.6903225806452</v>
      </c>
      <c r="S9" s="68">
        <v>17.271191525423699</v>
      </c>
      <c r="T9" s="68">
        <v>16.559978322580601</v>
      </c>
      <c r="U9" s="70">
        <v>4.1179162525999198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82421.458299999998</v>
      </c>
      <c r="E10" s="68">
        <v>139453.30239999999</v>
      </c>
      <c r="F10" s="69">
        <v>59.1032674605202</v>
      </c>
      <c r="G10" s="68">
        <v>93099.557000000001</v>
      </c>
      <c r="H10" s="69">
        <v>-11.4695483459712</v>
      </c>
      <c r="I10" s="68">
        <v>21009.0442</v>
      </c>
      <c r="J10" s="69">
        <v>25.4897749121724</v>
      </c>
      <c r="K10" s="68">
        <v>24832.086299999999</v>
      </c>
      <c r="L10" s="69">
        <v>26.672614886878598</v>
      </c>
      <c r="M10" s="69">
        <v>-0.153955735084571</v>
      </c>
      <c r="N10" s="68">
        <v>772337.95310000004</v>
      </c>
      <c r="O10" s="68">
        <v>55815476.139700003</v>
      </c>
      <c r="P10" s="68">
        <v>81549</v>
      </c>
      <c r="Q10" s="68">
        <v>86158</v>
      </c>
      <c r="R10" s="69">
        <v>-5.34947422177859</v>
      </c>
      <c r="S10" s="68">
        <v>1.01069857754234</v>
      </c>
      <c r="T10" s="68">
        <v>1.0117541957798499</v>
      </c>
      <c r="U10" s="70">
        <v>-0.104444417056248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45861.408300000003</v>
      </c>
      <c r="E11" s="68">
        <v>68444.364199999996</v>
      </c>
      <c r="F11" s="69">
        <v>67.005382891700506</v>
      </c>
      <c r="G11" s="68">
        <v>35397.192499999997</v>
      </c>
      <c r="H11" s="69">
        <v>29.562276160743501</v>
      </c>
      <c r="I11" s="68">
        <v>11659.9828</v>
      </c>
      <c r="J11" s="69">
        <v>25.4243888973641</v>
      </c>
      <c r="K11" s="68">
        <v>8288.0774000000001</v>
      </c>
      <c r="L11" s="69">
        <v>23.414504978043102</v>
      </c>
      <c r="M11" s="69">
        <v>0.40683806838000802</v>
      </c>
      <c r="N11" s="68">
        <v>386252.37929999997</v>
      </c>
      <c r="O11" s="68">
        <v>22497192.1252</v>
      </c>
      <c r="P11" s="68">
        <v>2101</v>
      </c>
      <c r="Q11" s="68">
        <v>2337</v>
      </c>
      <c r="R11" s="69">
        <v>-10.0984167736414</v>
      </c>
      <c r="S11" s="68">
        <v>21.828371394573999</v>
      </c>
      <c r="T11" s="68">
        <v>20.631415233205001</v>
      </c>
      <c r="U11" s="70">
        <v>5.4834881619550604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356900.29220000003</v>
      </c>
      <c r="E12" s="68">
        <v>224995.03020000001</v>
      </c>
      <c r="F12" s="69">
        <v>158.62585581679201</v>
      </c>
      <c r="G12" s="68">
        <v>208300.42929999999</v>
      </c>
      <c r="H12" s="69">
        <v>71.339201459821496</v>
      </c>
      <c r="I12" s="68">
        <v>60958.335800000001</v>
      </c>
      <c r="J12" s="69">
        <v>17.0799344052765</v>
      </c>
      <c r="K12" s="68">
        <v>-14042.219499999999</v>
      </c>
      <c r="L12" s="69">
        <v>-6.7413300813586003</v>
      </c>
      <c r="M12" s="69">
        <v>-5.34107555433099</v>
      </c>
      <c r="N12" s="68">
        <v>2320971.9879000001</v>
      </c>
      <c r="O12" s="68">
        <v>75946575.401700005</v>
      </c>
      <c r="P12" s="68">
        <v>4178</v>
      </c>
      <c r="Q12" s="68">
        <v>6949</v>
      </c>
      <c r="R12" s="69">
        <v>-39.876241185782099</v>
      </c>
      <c r="S12" s="68">
        <v>85.423717616084303</v>
      </c>
      <c r="T12" s="68">
        <v>88.261121672182995</v>
      </c>
      <c r="U12" s="70">
        <v>-3.32156470741625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550042.70779999997</v>
      </c>
      <c r="E13" s="68">
        <v>496662.65769999998</v>
      </c>
      <c r="F13" s="69">
        <v>110.74774784703899</v>
      </c>
      <c r="G13" s="68">
        <v>250500.54319999999</v>
      </c>
      <c r="H13" s="69">
        <v>119.57745111987499</v>
      </c>
      <c r="I13" s="68">
        <v>7806.3883999999998</v>
      </c>
      <c r="J13" s="69">
        <v>1.4192331412270001</v>
      </c>
      <c r="K13" s="68">
        <v>59102.093000000001</v>
      </c>
      <c r="L13" s="69">
        <v>23.593598738352</v>
      </c>
      <c r="M13" s="69">
        <v>-0.86791688747808005</v>
      </c>
      <c r="N13" s="68">
        <v>2875548.8952000001</v>
      </c>
      <c r="O13" s="68">
        <v>111552621.8725</v>
      </c>
      <c r="P13" s="68">
        <v>11961</v>
      </c>
      <c r="Q13" s="68">
        <v>8999</v>
      </c>
      <c r="R13" s="69">
        <v>32.914768307589704</v>
      </c>
      <c r="S13" s="68">
        <v>45.986347947496</v>
      </c>
      <c r="T13" s="68">
        <v>32.100325569507703</v>
      </c>
      <c r="U13" s="70">
        <v>30.195966841816599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244447.8996</v>
      </c>
      <c r="E14" s="68">
        <v>167493.7346</v>
      </c>
      <c r="F14" s="69">
        <v>145.94450364592899</v>
      </c>
      <c r="G14" s="68">
        <v>152783.24239999999</v>
      </c>
      <c r="H14" s="69">
        <v>59.996538730349698</v>
      </c>
      <c r="I14" s="68">
        <v>32788.707399999999</v>
      </c>
      <c r="J14" s="69">
        <v>13.413372523819399</v>
      </c>
      <c r="K14" s="68">
        <v>29685.575400000002</v>
      </c>
      <c r="L14" s="69">
        <v>19.4298634678014</v>
      </c>
      <c r="M14" s="69">
        <v>0.104533328331577</v>
      </c>
      <c r="N14" s="68">
        <v>1536453.7904999999</v>
      </c>
      <c r="O14" s="68">
        <v>54279399.587800004</v>
      </c>
      <c r="P14" s="68">
        <v>4518</v>
      </c>
      <c r="Q14" s="68">
        <v>2415</v>
      </c>
      <c r="R14" s="69">
        <v>87.0807453416149</v>
      </c>
      <c r="S14" s="68">
        <v>54.105334130146097</v>
      </c>
      <c r="T14" s="68">
        <v>68.052160869565199</v>
      </c>
      <c r="U14" s="70">
        <v>-25.777175141125898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172719.0485</v>
      </c>
      <c r="E15" s="68">
        <v>108355.686</v>
      </c>
      <c r="F15" s="69">
        <v>159.400078460119</v>
      </c>
      <c r="G15" s="68">
        <v>91798.809899999993</v>
      </c>
      <c r="H15" s="69">
        <v>88.1495508363883</v>
      </c>
      <c r="I15" s="68">
        <v>29379.3694</v>
      </c>
      <c r="J15" s="69">
        <v>17.009918509364599</v>
      </c>
      <c r="K15" s="68">
        <v>17858.749899999999</v>
      </c>
      <c r="L15" s="69">
        <v>19.454228131556601</v>
      </c>
      <c r="M15" s="69">
        <v>0.64509663691521901</v>
      </c>
      <c r="N15" s="68">
        <v>1314710.7064</v>
      </c>
      <c r="O15" s="68">
        <v>42182851.374899998</v>
      </c>
      <c r="P15" s="68">
        <v>6524</v>
      </c>
      <c r="Q15" s="68">
        <v>8380</v>
      </c>
      <c r="R15" s="69">
        <v>-22.147971360381899</v>
      </c>
      <c r="S15" s="68">
        <v>26.4744096413243</v>
      </c>
      <c r="T15" s="68">
        <v>22.968450119331699</v>
      </c>
      <c r="U15" s="70">
        <v>13.242824181885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459515.46490000002</v>
      </c>
      <c r="E16" s="68">
        <v>700938.15269999998</v>
      </c>
      <c r="F16" s="69">
        <v>65.557205458135698</v>
      </c>
      <c r="G16" s="68">
        <v>571439.55209999997</v>
      </c>
      <c r="H16" s="69">
        <v>-19.586338885484398</v>
      </c>
      <c r="I16" s="68">
        <v>20518.275399999999</v>
      </c>
      <c r="J16" s="69">
        <v>4.4651980112280203</v>
      </c>
      <c r="K16" s="68">
        <v>18917.652600000001</v>
      </c>
      <c r="L16" s="69">
        <v>3.31052558936093</v>
      </c>
      <c r="M16" s="69">
        <v>8.4610011286494993E-2</v>
      </c>
      <c r="N16" s="68">
        <v>4711959.8151000002</v>
      </c>
      <c r="O16" s="68">
        <v>315411146.53200001</v>
      </c>
      <c r="P16" s="68">
        <v>26126</v>
      </c>
      <c r="Q16" s="68">
        <v>29165</v>
      </c>
      <c r="R16" s="69">
        <v>-10.4200240013715</v>
      </c>
      <c r="S16" s="68">
        <v>17.588435462757399</v>
      </c>
      <c r="T16" s="68">
        <v>16.740021021772701</v>
      </c>
      <c r="U16" s="70">
        <v>4.8237061379405004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425114.89390000002</v>
      </c>
      <c r="E17" s="68">
        <v>508679.9301</v>
      </c>
      <c r="F17" s="69">
        <v>83.572177462639004</v>
      </c>
      <c r="G17" s="68">
        <v>376909.42599999998</v>
      </c>
      <c r="H17" s="69">
        <v>12.789668969435599</v>
      </c>
      <c r="I17" s="68">
        <v>31273.402600000001</v>
      </c>
      <c r="J17" s="69">
        <v>7.3564589358651</v>
      </c>
      <c r="K17" s="68">
        <v>50062.302600000003</v>
      </c>
      <c r="L17" s="69">
        <v>13.2823164258036</v>
      </c>
      <c r="M17" s="69">
        <v>-0.375310343795493</v>
      </c>
      <c r="N17" s="68">
        <v>2913547.2757999999</v>
      </c>
      <c r="O17" s="68">
        <v>301943847.40149999</v>
      </c>
      <c r="P17" s="68">
        <v>10408</v>
      </c>
      <c r="Q17" s="68">
        <v>9776</v>
      </c>
      <c r="R17" s="69">
        <v>6.4648117839607204</v>
      </c>
      <c r="S17" s="68">
        <v>40.845012865103797</v>
      </c>
      <c r="T17" s="68">
        <v>48.573401595744699</v>
      </c>
      <c r="U17" s="70">
        <v>-18.921254245077499</v>
      </c>
    </row>
    <row r="18" spans="1:21" ht="12" thickBot="1" x14ac:dyDescent="0.2">
      <c r="A18" s="51"/>
      <c r="B18" s="53" t="s">
        <v>16</v>
      </c>
      <c r="C18" s="54"/>
      <c r="D18" s="68">
        <v>1823430.2705000001</v>
      </c>
      <c r="E18" s="68">
        <v>1529896.3430000001</v>
      </c>
      <c r="F18" s="69">
        <v>119.18652390033201</v>
      </c>
      <c r="G18" s="68">
        <v>1269336.5414</v>
      </c>
      <c r="H18" s="69">
        <v>43.652231778411497</v>
      </c>
      <c r="I18" s="68">
        <v>-260662.67860000001</v>
      </c>
      <c r="J18" s="69">
        <v>-14.295182152949801</v>
      </c>
      <c r="K18" s="68">
        <v>201600.54889999999</v>
      </c>
      <c r="L18" s="69">
        <v>15.8823560438626</v>
      </c>
      <c r="M18" s="69">
        <v>-2.2929661155302501</v>
      </c>
      <c r="N18" s="68">
        <v>12021592.2061</v>
      </c>
      <c r="O18" s="68">
        <v>695929607.58270001</v>
      </c>
      <c r="P18" s="68">
        <v>75386</v>
      </c>
      <c r="Q18" s="68">
        <v>83146</v>
      </c>
      <c r="R18" s="69">
        <v>-9.3329805402544892</v>
      </c>
      <c r="S18" s="68">
        <v>24.187916463269001</v>
      </c>
      <c r="T18" s="68">
        <v>20.561735651745099</v>
      </c>
      <c r="U18" s="70">
        <v>14.9917038825172</v>
      </c>
    </row>
    <row r="19" spans="1:21" ht="12" thickBot="1" x14ac:dyDescent="0.2">
      <c r="A19" s="51"/>
      <c r="B19" s="53" t="s">
        <v>17</v>
      </c>
      <c r="C19" s="54"/>
      <c r="D19" s="68">
        <v>525799.82750000001</v>
      </c>
      <c r="E19" s="68">
        <v>870819.69079999998</v>
      </c>
      <c r="F19" s="69">
        <v>60.379873474951097</v>
      </c>
      <c r="G19" s="68">
        <v>497624.4253</v>
      </c>
      <c r="H19" s="69">
        <v>5.66198135933824</v>
      </c>
      <c r="I19" s="68">
        <v>-1151.3657000000001</v>
      </c>
      <c r="J19" s="69">
        <v>-0.218974149435224</v>
      </c>
      <c r="K19" s="68">
        <v>59516.222699999998</v>
      </c>
      <c r="L19" s="69">
        <v>11.9600686128137</v>
      </c>
      <c r="M19" s="69">
        <v>-1.01934540949959</v>
      </c>
      <c r="N19" s="68">
        <v>4731090.4155999999</v>
      </c>
      <c r="O19" s="68">
        <v>227121452.7247</v>
      </c>
      <c r="P19" s="68">
        <v>11259</v>
      </c>
      <c r="Q19" s="68">
        <v>14004</v>
      </c>
      <c r="R19" s="69">
        <v>-19.6015424164524</v>
      </c>
      <c r="S19" s="68">
        <v>46.700402122746297</v>
      </c>
      <c r="T19" s="68">
        <v>45.868968673236203</v>
      </c>
      <c r="U19" s="70">
        <v>1.7803560819984201</v>
      </c>
    </row>
    <row r="20" spans="1:21" ht="12" thickBot="1" x14ac:dyDescent="0.2">
      <c r="A20" s="51"/>
      <c r="B20" s="53" t="s">
        <v>18</v>
      </c>
      <c r="C20" s="54"/>
      <c r="D20" s="68">
        <v>1305030.8544000001</v>
      </c>
      <c r="E20" s="68">
        <v>777175.44380000001</v>
      </c>
      <c r="F20" s="69">
        <v>167.91972325052501</v>
      </c>
      <c r="G20" s="68">
        <v>976369.4804</v>
      </c>
      <c r="H20" s="69">
        <v>33.661577978180297</v>
      </c>
      <c r="I20" s="68">
        <v>32165.278399999999</v>
      </c>
      <c r="J20" s="69">
        <v>2.4647140174159601</v>
      </c>
      <c r="K20" s="68">
        <v>12893.8855</v>
      </c>
      <c r="L20" s="69">
        <v>1.3205948935148599</v>
      </c>
      <c r="M20" s="69">
        <v>1.4946148622151201</v>
      </c>
      <c r="N20" s="68">
        <v>8195486.6095000003</v>
      </c>
      <c r="O20" s="68">
        <v>347785403.4623</v>
      </c>
      <c r="P20" s="68">
        <v>38561</v>
      </c>
      <c r="Q20" s="68">
        <v>51154</v>
      </c>
      <c r="R20" s="69">
        <v>-24.617820698283602</v>
      </c>
      <c r="S20" s="68">
        <v>33.843283483312199</v>
      </c>
      <c r="T20" s="68">
        <v>36.837869427610798</v>
      </c>
      <c r="U20" s="70">
        <v>-8.8483906881411407</v>
      </c>
    </row>
    <row r="21" spans="1:21" ht="12" thickBot="1" x14ac:dyDescent="0.2">
      <c r="A21" s="51"/>
      <c r="B21" s="53" t="s">
        <v>19</v>
      </c>
      <c r="C21" s="54"/>
      <c r="D21" s="68">
        <v>485839.08769999997</v>
      </c>
      <c r="E21" s="68">
        <v>321307.19189999998</v>
      </c>
      <c r="F21" s="69">
        <v>151.20703798351599</v>
      </c>
      <c r="G21" s="68">
        <v>298450.48119999998</v>
      </c>
      <c r="H21" s="69">
        <v>62.7871684932636</v>
      </c>
      <c r="I21" s="68">
        <v>-23604.7781</v>
      </c>
      <c r="J21" s="69">
        <v>-4.8585588721868502</v>
      </c>
      <c r="K21" s="68">
        <v>32839.625800000002</v>
      </c>
      <c r="L21" s="69">
        <v>11.003375055037401</v>
      </c>
      <c r="M21" s="69">
        <v>-1.71878949668178</v>
      </c>
      <c r="N21" s="68">
        <v>3069588.4402999999</v>
      </c>
      <c r="O21" s="68">
        <v>135011697.92399999</v>
      </c>
      <c r="P21" s="68">
        <v>43204</v>
      </c>
      <c r="Q21" s="68">
        <v>65091</v>
      </c>
      <c r="R21" s="69">
        <v>-33.625232366993899</v>
      </c>
      <c r="S21" s="68">
        <v>11.245233952874701</v>
      </c>
      <c r="T21" s="68">
        <v>10.9213868184542</v>
      </c>
      <c r="U21" s="70">
        <v>2.8798612441298599</v>
      </c>
    </row>
    <row r="22" spans="1:21" ht="12" thickBot="1" x14ac:dyDescent="0.2">
      <c r="A22" s="51"/>
      <c r="B22" s="53" t="s">
        <v>20</v>
      </c>
      <c r="C22" s="54"/>
      <c r="D22" s="68">
        <v>887418.66520000005</v>
      </c>
      <c r="E22" s="68">
        <v>960502.87789999996</v>
      </c>
      <c r="F22" s="69">
        <v>92.391046983660502</v>
      </c>
      <c r="G22" s="68">
        <v>881417.92009999999</v>
      </c>
      <c r="H22" s="69">
        <v>0.68080588823509203</v>
      </c>
      <c r="I22" s="68">
        <v>27122.0229</v>
      </c>
      <c r="J22" s="69">
        <v>3.05628267283373</v>
      </c>
      <c r="K22" s="68">
        <v>106606.74589999999</v>
      </c>
      <c r="L22" s="69">
        <v>12.0949147355553</v>
      </c>
      <c r="M22" s="69">
        <v>-0.74558811760898103</v>
      </c>
      <c r="N22" s="68">
        <v>7473801.1935000001</v>
      </c>
      <c r="O22" s="68">
        <v>415964964.21539998</v>
      </c>
      <c r="P22" s="68">
        <v>52269</v>
      </c>
      <c r="Q22" s="68">
        <v>60533</v>
      </c>
      <c r="R22" s="69">
        <v>-13.652057555382999</v>
      </c>
      <c r="S22" s="68">
        <v>16.977915498670299</v>
      </c>
      <c r="T22" s="68">
        <v>16.003648219979201</v>
      </c>
      <c r="U22" s="70">
        <v>5.7384387309941403</v>
      </c>
    </row>
    <row r="23" spans="1:21" ht="12" thickBot="1" x14ac:dyDescent="0.2">
      <c r="A23" s="51"/>
      <c r="B23" s="53" t="s">
        <v>21</v>
      </c>
      <c r="C23" s="54"/>
      <c r="D23" s="68">
        <v>2149812.4342999998</v>
      </c>
      <c r="E23" s="68">
        <v>2726900.9007999999</v>
      </c>
      <c r="F23" s="69">
        <v>78.837204302851802</v>
      </c>
      <c r="G23" s="68">
        <v>2176473.5882000001</v>
      </c>
      <c r="H23" s="69">
        <v>-1.2249702474933</v>
      </c>
      <c r="I23" s="68">
        <v>125287.57090000001</v>
      </c>
      <c r="J23" s="69">
        <v>5.82783729878253</v>
      </c>
      <c r="K23" s="68">
        <v>120135.2</v>
      </c>
      <c r="L23" s="69">
        <v>5.5197177972352502</v>
      </c>
      <c r="M23" s="69">
        <v>4.2888103569977999E-2</v>
      </c>
      <c r="N23" s="68">
        <v>20203110.853500001</v>
      </c>
      <c r="O23" s="68">
        <v>899144038.34969997</v>
      </c>
      <c r="P23" s="68">
        <v>76872</v>
      </c>
      <c r="Q23" s="68">
        <v>117288</v>
      </c>
      <c r="R23" s="69">
        <v>-34.458768160425599</v>
      </c>
      <c r="S23" s="68">
        <v>27.966131156988201</v>
      </c>
      <c r="T23" s="68">
        <v>27.996166749369099</v>
      </c>
      <c r="U23" s="70">
        <v>-0.10739988385316999</v>
      </c>
    </row>
    <row r="24" spans="1:21" ht="12" thickBot="1" x14ac:dyDescent="0.2">
      <c r="A24" s="51"/>
      <c r="B24" s="53" t="s">
        <v>22</v>
      </c>
      <c r="C24" s="54"/>
      <c r="D24" s="68">
        <v>324911.96059999999</v>
      </c>
      <c r="E24" s="68">
        <v>282823.08760000003</v>
      </c>
      <c r="F24" s="69">
        <v>114.881696313112</v>
      </c>
      <c r="G24" s="68">
        <v>259912.60130000001</v>
      </c>
      <c r="H24" s="69">
        <v>25.008160041065299</v>
      </c>
      <c r="I24" s="68">
        <v>29790.2075</v>
      </c>
      <c r="J24" s="69">
        <v>9.1687014060632901</v>
      </c>
      <c r="K24" s="68">
        <v>33698.442499999997</v>
      </c>
      <c r="L24" s="69">
        <v>12.965297692936399</v>
      </c>
      <c r="M24" s="69">
        <v>-0.115976725037069</v>
      </c>
      <c r="N24" s="68">
        <v>1982636.8071999999</v>
      </c>
      <c r="O24" s="68">
        <v>95012739.023900002</v>
      </c>
      <c r="P24" s="68">
        <v>31705</v>
      </c>
      <c r="Q24" s="68">
        <v>30322</v>
      </c>
      <c r="R24" s="69">
        <v>4.5610447859640004</v>
      </c>
      <c r="S24" s="68">
        <v>10.24797226305</v>
      </c>
      <c r="T24" s="68">
        <v>10.276349947232999</v>
      </c>
      <c r="U24" s="70">
        <v>-0.27691023604113402</v>
      </c>
    </row>
    <row r="25" spans="1:21" ht="12" thickBot="1" x14ac:dyDescent="0.2">
      <c r="A25" s="51"/>
      <c r="B25" s="53" t="s">
        <v>23</v>
      </c>
      <c r="C25" s="54"/>
      <c r="D25" s="68">
        <v>436881.38660000003</v>
      </c>
      <c r="E25" s="68">
        <v>364205.99300000002</v>
      </c>
      <c r="F25" s="69">
        <v>119.954474939132</v>
      </c>
      <c r="G25" s="68">
        <v>244152.49900000001</v>
      </c>
      <c r="H25" s="69">
        <v>78.937913144194397</v>
      </c>
      <c r="I25" s="68">
        <v>9557.9850000000006</v>
      </c>
      <c r="J25" s="69">
        <v>2.1877757426070201</v>
      </c>
      <c r="K25" s="68">
        <v>18578.043399999999</v>
      </c>
      <c r="L25" s="69">
        <v>7.6091964964896803</v>
      </c>
      <c r="M25" s="69">
        <v>-0.48552251740352798</v>
      </c>
      <c r="N25" s="68">
        <v>2445279.6875</v>
      </c>
      <c r="O25" s="68">
        <v>94421611.032100007</v>
      </c>
      <c r="P25" s="68">
        <v>28212</v>
      </c>
      <c r="Q25" s="68">
        <v>26854</v>
      </c>
      <c r="R25" s="69">
        <v>5.0569747523646402</v>
      </c>
      <c r="S25" s="68">
        <v>15.485658110024101</v>
      </c>
      <c r="T25" s="68">
        <v>14.509144187085701</v>
      </c>
      <c r="U25" s="70">
        <v>6.3059245916469502</v>
      </c>
    </row>
    <row r="26" spans="1:21" ht="12" thickBot="1" x14ac:dyDescent="0.2">
      <c r="A26" s="51"/>
      <c r="B26" s="53" t="s">
        <v>24</v>
      </c>
      <c r="C26" s="54"/>
      <c r="D26" s="68">
        <v>508582.01280000003</v>
      </c>
      <c r="E26" s="68">
        <v>675528.18070000003</v>
      </c>
      <c r="F26" s="69">
        <v>75.286572393322501</v>
      </c>
      <c r="G26" s="68">
        <v>420050.18219999998</v>
      </c>
      <c r="H26" s="69">
        <v>21.076489036694898</v>
      </c>
      <c r="I26" s="68">
        <v>92710.1728</v>
      </c>
      <c r="J26" s="69">
        <v>18.229148980236999</v>
      </c>
      <c r="K26" s="68">
        <v>86137.269799999995</v>
      </c>
      <c r="L26" s="69">
        <v>20.506423625115101</v>
      </c>
      <c r="M26" s="69">
        <v>7.6307305946212003E-2</v>
      </c>
      <c r="N26" s="68">
        <v>3747634.9210999999</v>
      </c>
      <c r="O26" s="68">
        <v>194092541.4698</v>
      </c>
      <c r="P26" s="68">
        <v>42987</v>
      </c>
      <c r="Q26" s="68">
        <v>50344</v>
      </c>
      <c r="R26" s="69">
        <v>-14.6134593993326</v>
      </c>
      <c r="S26" s="68">
        <v>11.8310655035243</v>
      </c>
      <c r="T26" s="68">
        <v>11.5188293321945</v>
      </c>
      <c r="U26" s="70">
        <v>2.6391213136028</v>
      </c>
    </row>
    <row r="27" spans="1:21" ht="12" thickBot="1" x14ac:dyDescent="0.2">
      <c r="A27" s="51"/>
      <c r="B27" s="53" t="s">
        <v>25</v>
      </c>
      <c r="C27" s="54"/>
      <c r="D27" s="68">
        <v>282615.08980000002</v>
      </c>
      <c r="E27" s="68">
        <v>265832.43229999999</v>
      </c>
      <c r="F27" s="69">
        <v>106.313246790392</v>
      </c>
      <c r="G27" s="68">
        <v>212347.8848</v>
      </c>
      <c r="H27" s="69">
        <v>33.090607455864799</v>
      </c>
      <c r="I27" s="68">
        <v>48378.838600000003</v>
      </c>
      <c r="J27" s="69">
        <v>17.118278657461801</v>
      </c>
      <c r="K27" s="68">
        <v>62987.493600000002</v>
      </c>
      <c r="L27" s="69">
        <v>29.6624068844975</v>
      </c>
      <c r="M27" s="69">
        <v>-0.231929454008311</v>
      </c>
      <c r="N27" s="68">
        <v>1974538.0197999999</v>
      </c>
      <c r="O27" s="68">
        <v>87092118.238000005</v>
      </c>
      <c r="P27" s="68">
        <v>33994</v>
      </c>
      <c r="Q27" s="68">
        <v>38440</v>
      </c>
      <c r="R27" s="69">
        <v>-11.5660770031217</v>
      </c>
      <c r="S27" s="68">
        <v>8.3136756427604901</v>
      </c>
      <c r="T27" s="68">
        <v>8.1368373647242507</v>
      </c>
      <c r="U27" s="70">
        <v>2.1270769468884998</v>
      </c>
    </row>
    <row r="28" spans="1:21" ht="12" thickBot="1" x14ac:dyDescent="0.2">
      <c r="A28" s="51"/>
      <c r="B28" s="53" t="s">
        <v>26</v>
      </c>
      <c r="C28" s="54"/>
      <c r="D28" s="68">
        <v>1982198.2058999999</v>
      </c>
      <c r="E28" s="68">
        <v>1226210.5208000001</v>
      </c>
      <c r="F28" s="69">
        <v>161.65235677531001</v>
      </c>
      <c r="G28" s="68">
        <v>886190.53890000004</v>
      </c>
      <c r="H28" s="69">
        <v>123.676299722229</v>
      </c>
      <c r="I28" s="68">
        <v>-56204.241300000002</v>
      </c>
      <c r="J28" s="69">
        <v>-2.8354501145601101</v>
      </c>
      <c r="K28" s="68">
        <v>41338.635999999999</v>
      </c>
      <c r="L28" s="69">
        <v>4.6647570906491902</v>
      </c>
      <c r="M28" s="69">
        <v>-2.35960560720968</v>
      </c>
      <c r="N28" s="68">
        <v>8880451.5706999991</v>
      </c>
      <c r="O28" s="68">
        <v>302762334.37980002</v>
      </c>
      <c r="P28" s="68">
        <v>70777</v>
      </c>
      <c r="Q28" s="68">
        <v>54914</v>
      </c>
      <c r="R28" s="69">
        <v>28.88698692501</v>
      </c>
      <c r="S28" s="68">
        <v>28.006247875722298</v>
      </c>
      <c r="T28" s="68">
        <v>23.9763139035583</v>
      </c>
      <c r="U28" s="70">
        <v>14.3894104988532</v>
      </c>
    </row>
    <row r="29" spans="1:21" ht="12" thickBot="1" x14ac:dyDescent="0.2">
      <c r="A29" s="51"/>
      <c r="B29" s="53" t="s">
        <v>27</v>
      </c>
      <c r="C29" s="54"/>
      <c r="D29" s="68">
        <v>723487.5074</v>
      </c>
      <c r="E29" s="68">
        <v>577846.24250000005</v>
      </c>
      <c r="F29" s="69">
        <v>125.204155394331</v>
      </c>
      <c r="G29" s="68">
        <v>508880.77789999999</v>
      </c>
      <c r="H29" s="69">
        <v>42.172300236141403</v>
      </c>
      <c r="I29" s="68">
        <v>87095.714800000002</v>
      </c>
      <c r="J29" s="69">
        <v>12.0383163370707</v>
      </c>
      <c r="K29" s="68">
        <v>63340.087899999999</v>
      </c>
      <c r="L29" s="69">
        <v>12.446940550866501</v>
      </c>
      <c r="M29" s="69">
        <v>0.37504884643521302</v>
      </c>
      <c r="N29" s="68">
        <v>5082700.4738999996</v>
      </c>
      <c r="O29" s="68">
        <v>210500784.36539999</v>
      </c>
      <c r="P29" s="68">
        <v>115478</v>
      </c>
      <c r="Q29" s="68">
        <v>124160</v>
      </c>
      <c r="R29" s="69">
        <v>-6.9925902061855698</v>
      </c>
      <c r="S29" s="68">
        <v>6.2651544657856899</v>
      </c>
      <c r="T29" s="68">
        <v>6.0176074742268</v>
      </c>
      <c r="U29" s="70">
        <v>3.9511714022495799</v>
      </c>
    </row>
    <row r="30" spans="1:21" ht="12" thickBot="1" x14ac:dyDescent="0.2">
      <c r="A30" s="51"/>
      <c r="B30" s="53" t="s">
        <v>28</v>
      </c>
      <c r="C30" s="54"/>
      <c r="D30" s="68">
        <v>835186.7611</v>
      </c>
      <c r="E30" s="68">
        <v>1074224.6348999999</v>
      </c>
      <c r="F30" s="69">
        <v>77.747868924803399</v>
      </c>
      <c r="G30" s="68">
        <v>748800.87009999994</v>
      </c>
      <c r="H30" s="69">
        <v>11.536563918317</v>
      </c>
      <c r="I30" s="68">
        <v>67820.405499999993</v>
      </c>
      <c r="J30" s="69">
        <v>8.1203879968925392</v>
      </c>
      <c r="K30" s="68">
        <v>109854.0022</v>
      </c>
      <c r="L30" s="69">
        <v>14.670656323533599</v>
      </c>
      <c r="M30" s="69">
        <v>-0.38263145500583301</v>
      </c>
      <c r="N30" s="68">
        <v>6410349.0495999996</v>
      </c>
      <c r="O30" s="68">
        <v>378344566.68849999</v>
      </c>
      <c r="P30" s="68">
        <v>62515</v>
      </c>
      <c r="Q30" s="68">
        <v>72920</v>
      </c>
      <c r="R30" s="69">
        <v>-14.2690619857378</v>
      </c>
      <c r="S30" s="68">
        <v>13.3597818299608</v>
      </c>
      <c r="T30" s="68">
        <v>13.3180687314866</v>
      </c>
      <c r="U30" s="70">
        <v>0.31222888970163298</v>
      </c>
    </row>
    <row r="31" spans="1:21" ht="12" thickBot="1" x14ac:dyDescent="0.2">
      <c r="A31" s="51"/>
      <c r="B31" s="53" t="s">
        <v>29</v>
      </c>
      <c r="C31" s="54"/>
      <c r="D31" s="68">
        <v>2908212.9810000001</v>
      </c>
      <c r="E31" s="68">
        <v>893357.18489999999</v>
      </c>
      <c r="F31" s="69">
        <v>325.53753752207598</v>
      </c>
      <c r="G31" s="68">
        <v>1575387.8506</v>
      </c>
      <c r="H31" s="69">
        <v>84.602983950421006</v>
      </c>
      <c r="I31" s="68">
        <v>-333564.98869999999</v>
      </c>
      <c r="J31" s="69">
        <v>-11.4697579193565</v>
      </c>
      <c r="K31" s="68">
        <v>-18608.587299999999</v>
      </c>
      <c r="L31" s="69">
        <v>-1.18120672905486</v>
      </c>
      <c r="M31" s="69">
        <v>16.925325728514601</v>
      </c>
      <c r="N31" s="68">
        <v>13869875.1371</v>
      </c>
      <c r="O31" s="68">
        <v>330499192.3452</v>
      </c>
      <c r="P31" s="68">
        <v>56387</v>
      </c>
      <c r="Q31" s="68">
        <v>98770</v>
      </c>
      <c r="R31" s="69">
        <v>-42.910802875366997</v>
      </c>
      <c r="S31" s="68">
        <v>51.575948019933698</v>
      </c>
      <c r="T31" s="68">
        <v>61.341053922243603</v>
      </c>
      <c r="U31" s="70">
        <v>-18.933449170019699</v>
      </c>
    </row>
    <row r="32" spans="1:21" ht="12" thickBot="1" x14ac:dyDescent="0.2">
      <c r="A32" s="51"/>
      <c r="B32" s="53" t="s">
        <v>30</v>
      </c>
      <c r="C32" s="54"/>
      <c r="D32" s="68">
        <v>109956.5925</v>
      </c>
      <c r="E32" s="68">
        <v>134727.87640000001</v>
      </c>
      <c r="F32" s="69">
        <v>81.613839272241407</v>
      </c>
      <c r="G32" s="68">
        <v>114375.8849</v>
      </c>
      <c r="H32" s="69">
        <v>-3.8638323138341799</v>
      </c>
      <c r="I32" s="68">
        <v>27705.042399999998</v>
      </c>
      <c r="J32" s="69">
        <v>25.196345003142898</v>
      </c>
      <c r="K32" s="68">
        <v>29987.1692</v>
      </c>
      <c r="L32" s="69">
        <v>26.2180871660299</v>
      </c>
      <c r="M32" s="69">
        <v>-7.6103442268234997E-2</v>
      </c>
      <c r="N32" s="68">
        <v>874045.21550000005</v>
      </c>
      <c r="O32" s="68">
        <v>46141243.473800004</v>
      </c>
      <c r="P32" s="68">
        <v>25959</v>
      </c>
      <c r="Q32" s="68">
        <v>28744</v>
      </c>
      <c r="R32" s="69">
        <v>-9.6889785694405806</v>
      </c>
      <c r="S32" s="68">
        <v>4.2357792095227103</v>
      </c>
      <c r="T32" s="68">
        <v>4.00305658920123</v>
      </c>
      <c r="U32" s="70">
        <v>5.4942103638991897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42.820599999999999</v>
      </c>
      <c r="H33" s="71"/>
      <c r="I33" s="71"/>
      <c r="J33" s="71"/>
      <c r="K33" s="68">
        <v>9.9801000000000002</v>
      </c>
      <c r="L33" s="69">
        <v>23.306772908366501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345896.26819999999</v>
      </c>
      <c r="E35" s="68">
        <v>150743.035</v>
      </c>
      <c r="F35" s="69">
        <v>229.46086245377799</v>
      </c>
      <c r="G35" s="68">
        <v>172804.62969999999</v>
      </c>
      <c r="H35" s="69">
        <v>100.166088605669</v>
      </c>
      <c r="I35" s="68">
        <v>-8216.8444999999992</v>
      </c>
      <c r="J35" s="69">
        <v>-2.3755227377153898</v>
      </c>
      <c r="K35" s="68">
        <v>20317.7896</v>
      </c>
      <c r="L35" s="69">
        <v>11.7576650783448</v>
      </c>
      <c r="M35" s="69">
        <v>-1.4044162609105899</v>
      </c>
      <c r="N35" s="68">
        <v>1698445.0237</v>
      </c>
      <c r="O35" s="68">
        <v>54597516.289800003</v>
      </c>
      <c r="P35" s="68">
        <v>22047</v>
      </c>
      <c r="Q35" s="68">
        <v>24062</v>
      </c>
      <c r="R35" s="69">
        <v>-8.3741999833762701</v>
      </c>
      <c r="S35" s="68">
        <v>15.689040150587401</v>
      </c>
      <c r="T35" s="68">
        <v>14.839705174133501</v>
      </c>
      <c r="U35" s="70">
        <v>5.4135560129986402</v>
      </c>
    </row>
    <row r="36" spans="1:21" ht="12" thickBot="1" x14ac:dyDescent="0.2">
      <c r="A36" s="51"/>
      <c r="B36" s="53" t="s">
        <v>37</v>
      </c>
      <c r="C36" s="54"/>
      <c r="D36" s="71"/>
      <c r="E36" s="68">
        <v>767400.21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141430.43239999999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189190.6347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184660.68429999999</v>
      </c>
      <c r="E39" s="68">
        <v>286003.10859999998</v>
      </c>
      <c r="F39" s="69">
        <v>64.565971049728702</v>
      </c>
      <c r="G39" s="68">
        <v>193005.12839999999</v>
      </c>
      <c r="H39" s="69">
        <v>-4.32343128349744</v>
      </c>
      <c r="I39" s="68">
        <v>9707.1036000000004</v>
      </c>
      <c r="J39" s="69">
        <v>5.2567245901839197</v>
      </c>
      <c r="K39" s="68">
        <v>9393.7705999999998</v>
      </c>
      <c r="L39" s="69">
        <v>4.8671093239199097</v>
      </c>
      <c r="M39" s="69">
        <v>3.3355402568591999E-2</v>
      </c>
      <c r="N39" s="68">
        <v>1477077.0111</v>
      </c>
      <c r="O39" s="68">
        <v>88697576.771400005</v>
      </c>
      <c r="P39" s="68">
        <v>262</v>
      </c>
      <c r="Q39" s="68">
        <v>278</v>
      </c>
      <c r="R39" s="69">
        <v>-5.7553956834532398</v>
      </c>
      <c r="S39" s="68">
        <v>704.811772137405</v>
      </c>
      <c r="T39" s="68">
        <v>754.03062266186998</v>
      </c>
      <c r="U39" s="70">
        <v>-6.9832616976877899</v>
      </c>
    </row>
    <row r="40" spans="1:21" ht="12" thickBot="1" x14ac:dyDescent="0.2">
      <c r="A40" s="51"/>
      <c r="B40" s="53" t="s">
        <v>34</v>
      </c>
      <c r="C40" s="54"/>
      <c r="D40" s="68">
        <v>317211.38909999997</v>
      </c>
      <c r="E40" s="68">
        <v>604709.96310000005</v>
      </c>
      <c r="F40" s="69">
        <v>52.456782334764199</v>
      </c>
      <c r="G40" s="68">
        <v>357362.65039999998</v>
      </c>
      <c r="H40" s="69">
        <v>-11.235438637769899</v>
      </c>
      <c r="I40" s="68">
        <v>24329.106100000001</v>
      </c>
      <c r="J40" s="69">
        <v>7.66968240611636</v>
      </c>
      <c r="K40" s="68">
        <v>23307.080699999999</v>
      </c>
      <c r="L40" s="69">
        <v>6.5219688386327199</v>
      </c>
      <c r="M40" s="69">
        <v>4.3850425248667002E-2</v>
      </c>
      <c r="N40" s="68">
        <v>2714874.8287999998</v>
      </c>
      <c r="O40" s="68">
        <v>165392112.92519999</v>
      </c>
      <c r="P40" s="68">
        <v>1686</v>
      </c>
      <c r="Q40" s="68">
        <v>1958</v>
      </c>
      <c r="R40" s="69">
        <v>-13.8917262512768</v>
      </c>
      <c r="S40" s="68">
        <v>188.144358896797</v>
      </c>
      <c r="T40" s="68">
        <v>180.644573237998</v>
      </c>
      <c r="U40" s="70">
        <v>3.9861868316301998</v>
      </c>
    </row>
    <row r="41" spans="1:21" ht="12" thickBot="1" x14ac:dyDescent="0.2">
      <c r="A41" s="51"/>
      <c r="B41" s="53" t="s">
        <v>40</v>
      </c>
      <c r="C41" s="54"/>
      <c r="D41" s="71"/>
      <c r="E41" s="68">
        <v>254101.0821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97816.032099999997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21783.760699999999</v>
      </c>
      <c r="E44" s="74"/>
      <c r="F44" s="74"/>
      <c r="G44" s="73">
        <v>20162.771700000001</v>
      </c>
      <c r="H44" s="75">
        <v>8.0395147260433593</v>
      </c>
      <c r="I44" s="73">
        <v>2399.3335999999999</v>
      </c>
      <c r="J44" s="75">
        <v>11.0143222423482</v>
      </c>
      <c r="K44" s="73">
        <v>3801.1424999999999</v>
      </c>
      <c r="L44" s="75">
        <v>18.852281603724201</v>
      </c>
      <c r="M44" s="75">
        <v>-0.36878620046472899</v>
      </c>
      <c r="N44" s="73">
        <v>218636.11180000001</v>
      </c>
      <c r="O44" s="73">
        <v>10489952.463099999</v>
      </c>
      <c r="P44" s="73">
        <v>25</v>
      </c>
      <c r="Q44" s="73">
        <v>35</v>
      </c>
      <c r="R44" s="75">
        <v>-28.571428571428601</v>
      </c>
      <c r="S44" s="73">
        <v>871.35042799999997</v>
      </c>
      <c r="T44" s="73">
        <v>637.078822857143</v>
      </c>
      <c r="U44" s="76">
        <v>26.886037765606901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39931</v>
      </c>
      <c r="D2" s="32">
        <v>424692.24979999999</v>
      </c>
      <c r="E2" s="32">
        <v>318332.18004444399</v>
      </c>
      <c r="F2" s="32">
        <v>106360.069755556</v>
      </c>
      <c r="G2" s="32">
        <v>318332.18004444399</v>
      </c>
      <c r="H2" s="32">
        <v>0.25044033604485</v>
      </c>
    </row>
    <row r="3" spans="1:8" ht="14.25" x14ac:dyDescent="0.2">
      <c r="A3" s="32">
        <v>2</v>
      </c>
      <c r="B3" s="33">
        <v>13</v>
      </c>
      <c r="C3" s="32">
        <v>9924.84</v>
      </c>
      <c r="D3" s="32">
        <v>59102.0347766962</v>
      </c>
      <c r="E3" s="32">
        <v>46515.7884985251</v>
      </c>
      <c r="F3" s="32">
        <v>12586.2462781711</v>
      </c>
      <c r="G3" s="32">
        <v>46515.7884985251</v>
      </c>
      <c r="H3" s="32">
        <v>0.21295791804335401</v>
      </c>
    </row>
    <row r="4" spans="1:8" ht="14.25" x14ac:dyDescent="0.2">
      <c r="A4" s="32">
        <v>3</v>
      </c>
      <c r="B4" s="33">
        <v>14</v>
      </c>
      <c r="C4" s="32">
        <v>99025</v>
      </c>
      <c r="D4" s="32">
        <v>82423.357311111104</v>
      </c>
      <c r="E4" s="32">
        <v>61412.413809401703</v>
      </c>
      <c r="F4" s="32">
        <v>21010.9435017094</v>
      </c>
      <c r="G4" s="32">
        <v>61412.413809401703</v>
      </c>
      <c r="H4" s="32">
        <v>0.25491491959496998</v>
      </c>
    </row>
    <row r="5" spans="1:8" ht="14.25" x14ac:dyDescent="0.2">
      <c r="A5" s="32">
        <v>4</v>
      </c>
      <c r="B5" s="33">
        <v>15</v>
      </c>
      <c r="C5" s="32">
        <v>2737</v>
      </c>
      <c r="D5" s="32">
        <v>45861.438069230797</v>
      </c>
      <c r="E5" s="32">
        <v>34201.4256264957</v>
      </c>
      <c r="F5" s="32">
        <v>11660.012442735</v>
      </c>
      <c r="G5" s="32">
        <v>34201.4256264957</v>
      </c>
      <c r="H5" s="32">
        <v>0.25424437029500702</v>
      </c>
    </row>
    <row r="6" spans="1:8" ht="14.25" x14ac:dyDescent="0.2">
      <c r="A6" s="32">
        <v>5</v>
      </c>
      <c r="B6" s="33">
        <v>16</v>
      </c>
      <c r="C6" s="32">
        <v>6805</v>
      </c>
      <c r="D6" s="32">
        <v>356900.34498632501</v>
      </c>
      <c r="E6" s="32">
        <v>295941.95651282102</v>
      </c>
      <c r="F6" s="32">
        <v>60958.388473504303</v>
      </c>
      <c r="G6" s="32">
        <v>295941.95651282102</v>
      </c>
      <c r="H6" s="32">
        <v>0.170799466377204</v>
      </c>
    </row>
    <row r="7" spans="1:8" ht="14.25" x14ac:dyDescent="0.2">
      <c r="A7" s="32">
        <v>6</v>
      </c>
      <c r="B7" s="33">
        <v>17</v>
      </c>
      <c r="C7" s="32">
        <v>22273</v>
      </c>
      <c r="D7" s="32">
        <v>550042.82204871799</v>
      </c>
      <c r="E7" s="32">
        <v>542236.31928034197</v>
      </c>
      <c r="F7" s="32">
        <v>7806.50276837607</v>
      </c>
      <c r="G7" s="32">
        <v>542236.31928034197</v>
      </c>
      <c r="H7" s="32">
        <v>1.41925363907115E-2</v>
      </c>
    </row>
    <row r="8" spans="1:8" ht="14.25" x14ac:dyDescent="0.2">
      <c r="A8" s="32">
        <v>7</v>
      </c>
      <c r="B8" s="33">
        <v>18</v>
      </c>
      <c r="C8" s="32">
        <v>106864</v>
      </c>
      <c r="D8" s="32">
        <v>244447.875823932</v>
      </c>
      <c r="E8" s="32">
        <v>211659.19114188</v>
      </c>
      <c r="F8" s="32">
        <v>32788.684682051302</v>
      </c>
      <c r="G8" s="32">
        <v>211659.19114188</v>
      </c>
      <c r="H8" s="32">
        <v>0.13413364534886801</v>
      </c>
    </row>
    <row r="9" spans="1:8" ht="14.25" x14ac:dyDescent="0.2">
      <c r="A9" s="32">
        <v>8</v>
      </c>
      <c r="B9" s="33">
        <v>19</v>
      </c>
      <c r="C9" s="32">
        <v>23503</v>
      </c>
      <c r="D9" s="32">
        <v>172719.322823077</v>
      </c>
      <c r="E9" s="32">
        <v>143339.680883761</v>
      </c>
      <c r="F9" s="32">
        <v>29379.6419393162</v>
      </c>
      <c r="G9" s="32">
        <v>143339.680883761</v>
      </c>
      <c r="H9" s="32">
        <v>0.17010049286385301</v>
      </c>
    </row>
    <row r="10" spans="1:8" ht="14.25" x14ac:dyDescent="0.2">
      <c r="A10" s="32">
        <v>9</v>
      </c>
      <c r="B10" s="33">
        <v>21</v>
      </c>
      <c r="C10" s="32">
        <v>112723</v>
      </c>
      <c r="D10" s="32">
        <v>459515.241075214</v>
      </c>
      <c r="E10" s="32">
        <v>438997.18912991497</v>
      </c>
      <c r="F10" s="32">
        <v>20518.051945299099</v>
      </c>
      <c r="G10" s="32">
        <v>438997.18912991497</v>
      </c>
      <c r="H10" s="37">
        <v>4.4651515578219399E-2</v>
      </c>
    </row>
    <row r="11" spans="1:8" ht="14.25" x14ac:dyDescent="0.2">
      <c r="A11" s="32">
        <v>10</v>
      </c>
      <c r="B11" s="33">
        <v>22</v>
      </c>
      <c r="C11" s="32">
        <v>23239</v>
      </c>
      <c r="D11" s="32">
        <v>425115.02882564103</v>
      </c>
      <c r="E11" s="32">
        <v>393841.49131367501</v>
      </c>
      <c r="F11" s="32">
        <v>31273.537511965798</v>
      </c>
      <c r="G11" s="32">
        <v>393841.49131367501</v>
      </c>
      <c r="H11" s="32">
        <v>7.3564883364291803E-2</v>
      </c>
    </row>
    <row r="12" spans="1:8" ht="14.25" x14ac:dyDescent="0.2">
      <c r="A12" s="32">
        <v>11</v>
      </c>
      <c r="B12" s="33">
        <v>23</v>
      </c>
      <c r="C12" s="32">
        <v>286194.73100000003</v>
      </c>
      <c r="D12" s="32">
        <v>1823430.64926923</v>
      </c>
      <c r="E12" s="32">
        <v>2084092.9302153799</v>
      </c>
      <c r="F12" s="32">
        <v>-260662.280946154</v>
      </c>
      <c r="G12" s="32">
        <v>2084092.9302153799</v>
      </c>
      <c r="H12" s="32">
        <v>-0.142951573755009</v>
      </c>
    </row>
    <row r="13" spans="1:8" ht="14.25" x14ac:dyDescent="0.2">
      <c r="A13" s="32">
        <v>12</v>
      </c>
      <c r="B13" s="33">
        <v>24</v>
      </c>
      <c r="C13" s="32">
        <v>23992</v>
      </c>
      <c r="D13" s="32">
        <v>525800.00605897396</v>
      </c>
      <c r="E13" s="32">
        <v>526951.19452906004</v>
      </c>
      <c r="F13" s="32">
        <v>-1151.18847008547</v>
      </c>
      <c r="G13" s="32">
        <v>526951.19452906004</v>
      </c>
      <c r="H13" s="32">
        <v>-2.18940368356776E-3</v>
      </c>
    </row>
    <row r="14" spans="1:8" ht="14.25" x14ac:dyDescent="0.2">
      <c r="A14" s="32">
        <v>13</v>
      </c>
      <c r="B14" s="33">
        <v>25</v>
      </c>
      <c r="C14" s="32">
        <v>79799</v>
      </c>
      <c r="D14" s="32">
        <v>1305031.1758999999</v>
      </c>
      <c r="E14" s="32">
        <v>1272865.5759999999</v>
      </c>
      <c r="F14" s="32">
        <v>32165.599900000001</v>
      </c>
      <c r="G14" s="32">
        <v>1272865.5759999999</v>
      </c>
      <c r="H14" s="32">
        <v>2.46473804564993E-2</v>
      </c>
    </row>
    <row r="15" spans="1:8" ht="14.25" x14ac:dyDescent="0.2">
      <c r="A15" s="32">
        <v>14</v>
      </c>
      <c r="B15" s="33">
        <v>26</v>
      </c>
      <c r="C15" s="32">
        <v>120592</v>
      </c>
      <c r="D15" s="32">
        <v>485839.46592651802</v>
      </c>
      <c r="E15" s="32">
        <v>509443.86566988903</v>
      </c>
      <c r="F15" s="32">
        <v>-23604.399743370399</v>
      </c>
      <c r="G15" s="32">
        <v>509443.86566988903</v>
      </c>
      <c r="H15" s="32">
        <v>-4.85847721291141E-2</v>
      </c>
    </row>
    <row r="16" spans="1:8" ht="14.25" x14ac:dyDescent="0.2">
      <c r="A16" s="32">
        <v>15</v>
      </c>
      <c r="B16" s="33">
        <v>27</v>
      </c>
      <c r="C16" s="32">
        <v>119568.183</v>
      </c>
      <c r="D16" s="32">
        <v>887419.56279999996</v>
      </c>
      <c r="E16" s="32">
        <v>860296.6398</v>
      </c>
      <c r="F16" s="32">
        <v>27122.922999999999</v>
      </c>
      <c r="G16" s="32">
        <v>860296.6398</v>
      </c>
      <c r="H16" s="32">
        <v>3.0563810104006901E-2</v>
      </c>
    </row>
    <row r="17" spans="1:8" ht="14.25" x14ac:dyDescent="0.2">
      <c r="A17" s="32">
        <v>16</v>
      </c>
      <c r="B17" s="33">
        <v>29</v>
      </c>
      <c r="C17" s="32">
        <v>198593</v>
      </c>
      <c r="D17" s="32">
        <v>2149811.5704820501</v>
      </c>
      <c r="E17" s="32">
        <v>2024524.88372137</v>
      </c>
      <c r="F17" s="32">
        <v>125286.686760684</v>
      </c>
      <c r="G17" s="32">
        <v>2024524.88372137</v>
      </c>
      <c r="H17" s="32">
        <v>5.82779851410841E-2</v>
      </c>
    </row>
    <row r="18" spans="1:8" ht="14.25" x14ac:dyDescent="0.2">
      <c r="A18" s="32">
        <v>17</v>
      </c>
      <c r="B18" s="33">
        <v>31</v>
      </c>
      <c r="C18" s="32">
        <v>33440.267999999996</v>
      </c>
      <c r="D18" s="32">
        <v>324912.11386662902</v>
      </c>
      <c r="E18" s="32">
        <v>295121.75787330302</v>
      </c>
      <c r="F18" s="32">
        <v>29790.3559933262</v>
      </c>
      <c r="G18" s="32">
        <v>295121.75787330302</v>
      </c>
      <c r="H18" s="32">
        <v>9.1687427836423002E-2</v>
      </c>
    </row>
    <row r="19" spans="1:8" ht="14.25" x14ac:dyDescent="0.2">
      <c r="A19" s="32">
        <v>18</v>
      </c>
      <c r="B19" s="33">
        <v>32</v>
      </c>
      <c r="C19" s="32">
        <v>31221.759999999998</v>
      </c>
      <c r="D19" s="32">
        <v>436881.38766895799</v>
      </c>
      <c r="E19" s="32">
        <v>427323.39867942198</v>
      </c>
      <c r="F19" s="32">
        <v>9557.9889895368506</v>
      </c>
      <c r="G19" s="32">
        <v>427323.39867942198</v>
      </c>
      <c r="H19" s="32">
        <v>2.1877766504393398E-2</v>
      </c>
    </row>
    <row r="20" spans="1:8" ht="14.25" x14ac:dyDescent="0.2">
      <c r="A20" s="32">
        <v>19</v>
      </c>
      <c r="B20" s="33">
        <v>33</v>
      </c>
      <c r="C20" s="32">
        <v>39777.786</v>
      </c>
      <c r="D20" s="32">
        <v>508581.99765579001</v>
      </c>
      <c r="E20" s="32">
        <v>415871.81461050699</v>
      </c>
      <c r="F20" s="32">
        <v>92710.1830452828</v>
      </c>
      <c r="G20" s="32">
        <v>415871.81461050699</v>
      </c>
      <c r="H20" s="32">
        <v>0.18229151537532301</v>
      </c>
    </row>
    <row r="21" spans="1:8" ht="14.25" x14ac:dyDescent="0.2">
      <c r="A21" s="32">
        <v>20</v>
      </c>
      <c r="B21" s="33">
        <v>34</v>
      </c>
      <c r="C21" s="32">
        <v>40896.826999999997</v>
      </c>
      <c r="D21" s="32">
        <v>282614.97338668798</v>
      </c>
      <c r="E21" s="32">
        <v>234236.250720916</v>
      </c>
      <c r="F21" s="32">
        <v>48378.7226657715</v>
      </c>
      <c r="G21" s="32">
        <v>234236.250720916</v>
      </c>
      <c r="H21" s="32">
        <v>0.17118244686765899</v>
      </c>
    </row>
    <row r="22" spans="1:8" ht="14.25" x14ac:dyDescent="0.2">
      <c r="A22" s="32">
        <v>21</v>
      </c>
      <c r="B22" s="33">
        <v>35</v>
      </c>
      <c r="C22" s="32">
        <v>134720.701</v>
      </c>
      <c r="D22" s="32">
        <v>1982198.2015539799</v>
      </c>
      <c r="E22" s="32">
        <v>2038402.51307345</v>
      </c>
      <c r="F22" s="32">
        <v>-56204.311519469004</v>
      </c>
      <c r="G22" s="32">
        <v>2038402.51307345</v>
      </c>
      <c r="H22" s="32">
        <v>-2.8354536632818301E-2</v>
      </c>
    </row>
    <row r="23" spans="1:8" ht="14.25" x14ac:dyDescent="0.2">
      <c r="A23" s="32">
        <v>22</v>
      </c>
      <c r="B23" s="33">
        <v>36</v>
      </c>
      <c r="C23" s="32">
        <v>170282.52100000001</v>
      </c>
      <c r="D23" s="32">
        <v>723487.50893451297</v>
      </c>
      <c r="E23" s="32">
        <v>636391.82942721795</v>
      </c>
      <c r="F23" s="32">
        <v>87095.679507295499</v>
      </c>
      <c r="G23" s="32">
        <v>636391.82942721795</v>
      </c>
      <c r="H23" s="32">
        <v>0.120383114334015</v>
      </c>
    </row>
    <row r="24" spans="1:8" ht="14.25" x14ac:dyDescent="0.2">
      <c r="A24" s="32">
        <v>23</v>
      </c>
      <c r="B24" s="33">
        <v>37</v>
      </c>
      <c r="C24" s="32">
        <v>97351.381999999998</v>
      </c>
      <c r="D24" s="32">
        <v>835186.73064867302</v>
      </c>
      <c r="E24" s="32">
        <v>767366.33899980003</v>
      </c>
      <c r="F24" s="32">
        <v>67820.391648872406</v>
      </c>
      <c r="G24" s="32">
        <v>767366.33899980003</v>
      </c>
      <c r="H24" s="32">
        <v>8.1203866345191694E-2</v>
      </c>
    </row>
    <row r="25" spans="1:8" ht="14.25" x14ac:dyDescent="0.2">
      <c r="A25" s="32">
        <v>24</v>
      </c>
      <c r="B25" s="33">
        <v>38</v>
      </c>
      <c r="C25" s="32">
        <v>741641.70400000003</v>
      </c>
      <c r="D25" s="32">
        <v>2908212.37148496</v>
      </c>
      <c r="E25" s="32">
        <v>3241777.7092141602</v>
      </c>
      <c r="F25" s="32">
        <v>-333565.33772920398</v>
      </c>
      <c r="G25" s="32">
        <v>3241777.7092141602</v>
      </c>
      <c r="H25" s="32">
        <v>-0.114697723247385</v>
      </c>
    </row>
    <row r="26" spans="1:8" ht="14.25" x14ac:dyDescent="0.2">
      <c r="A26" s="32">
        <v>25</v>
      </c>
      <c r="B26" s="33">
        <v>39</v>
      </c>
      <c r="C26" s="32">
        <v>106700.25900000001</v>
      </c>
      <c r="D26" s="32">
        <v>109956.415738779</v>
      </c>
      <c r="E26" s="32">
        <v>82251.541425122006</v>
      </c>
      <c r="F26" s="32">
        <v>27704.874313657201</v>
      </c>
      <c r="G26" s="32">
        <v>82251.541425122006</v>
      </c>
      <c r="H26" s="32">
        <v>0.25196232641372202</v>
      </c>
    </row>
    <row r="27" spans="1:8" ht="14.25" x14ac:dyDescent="0.2">
      <c r="A27" s="32">
        <v>26</v>
      </c>
      <c r="B27" s="33">
        <v>42</v>
      </c>
      <c r="C27" s="32">
        <v>20163.439999999999</v>
      </c>
      <c r="D27" s="32">
        <v>345896.26770000003</v>
      </c>
      <c r="E27" s="32">
        <v>354113.1201</v>
      </c>
      <c r="F27" s="32">
        <v>-8216.8523999999998</v>
      </c>
      <c r="G27" s="32">
        <v>354113.1201</v>
      </c>
      <c r="H27" s="32">
        <v>-2.3755250250709799E-2</v>
      </c>
    </row>
    <row r="28" spans="1:8" ht="14.25" x14ac:dyDescent="0.2">
      <c r="A28" s="32">
        <v>27</v>
      </c>
      <c r="B28" s="33">
        <v>75</v>
      </c>
      <c r="C28" s="32">
        <v>262</v>
      </c>
      <c r="D28" s="32">
        <v>184660.68380085501</v>
      </c>
      <c r="E28" s="32">
        <v>174953.58128205099</v>
      </c>
      <c r="F28" s="32">
        <v>9707.10251880342</v>
      </c>
      <c r="G28" s="32">
        <v>174953.58128205099</v>
      </c>
      <c r="H28" s="32">
        <v>5.2567240188885797E-2</v>
      </c>
    </row>
    <row r="29" spans="1:8" ht="14.25" x14ac:dyDescent="0.2">
      <c r="A29" s="32">
        <v>28</v>
      </c>
      <c r="B29" s="33">
        <v>76</v>
      </c>
      <c r="C29" s="32">
        <v>1753</v>
      </c>
      <c r="D29" s="32">
        <v>317211.38034786301</v>
      </c>
      <c r="E29" s="32">
        <v>292882.28521538503</v>
      </c>
      <c r="F29" s="32">
        <v>24329.0951324786</v>
      </c>
      <c r="G29" s="32">
        <v>292882.28521538503</v>
      </c>
      <c r="H29" s="32">
        <v>7.6696791602491196E-2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21783.760683760702</v>
      </c>
      <c r="E30" s="32">
        <v>19384.427350427399</v>
      </c>
      <c r="F30" s="32">
        <v>2399.3333333333298</v>
      </c>
      <c r="G30" s="32">
        <v>19384.427350427399</v>
      </c>
      <c r="H30" s="32">
        <v>0.110143210264056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2014-11-08T02:15:00Z</dcterms:modified>
</cp:coreProperties>
</file>