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<sst xmlns="http://schemas.openxmlformats.org/spreadsheetml/2006/main" count="116" uniqueCount="73">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</sst>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37761188.688000001</v>
      </c>
      <c r="F3" s="25">
        <f>RA!I7</f>
        <v>1153782.0449999999</v>
      </c>
      <c r="G3" s="16">
        <f>E3-F3</f>
        <v>36607406.642999999</v>
      </c>
      <c r="H3" s="27">
        <f>RA!J7</f>
        <v>3.05547066998624</v>
      </c>
      <c r="I3" s="20">
        <f>SUM(I4:I40)</f>
        <v>37761197.4169726</v>
      </c>
      <c r="J3" s="21">
        <f>SUM(J4:J40)</f>
        <v>36607408.406636432</v>
      </c>
      <c r="K3" s="22">
        <f>E3-I3</f>
        <v>-8.7289725989103317</v>
      </c>
      <c r="L3" s="22">
        <f>G3-J3</f>
        <v>-1.7636364325881004</v>
      </c>
    </row>
    <row r="4" spans="1:13" x14ac:dyDescent="0.15">
      <c r="A4" s="41">
        <f>RA!A8</f>
        <v>41954</v>
      </c>
      <c r="B4" s="12">
        <v>12</v>
      </c>
      <c r="C4" s="38" t="s">
        <v>6</v>
      </c>
      <c r="D4" s="38"/>
      <c r="E4" s="15">
        <f>VLOOKUP(C4,RA!B8:D39,3,0)</f>
        <v>1170907.4643999999</v>
      </c>
      <c r="F4" s="25">
        <f>VLOOKUP(C4,RA!B8:I43,8,0)</f>
        <v>174250.0607</v>
      </c>
      <c r="G4" s="16">
        <f t="shared" ref="G4:G40" si="0">E4-F4</f>
        <v>996657.40369999991</v>
      </c>
      <c r="H4" s="27">
        <f>RA!J8</f>
        <v>14.8816252349446</v>
      </c>
      <c r="I4" s="20">
        <f>VLOOKUP(B4,RMS!B:D,3,FALSE)</f>
        <v>1170909.00004872</v>
      </c>
      <c r="J4" s="21">
        <f>VLOOKUP(B4,RMS!B:E,4,FALSE)</f>
        <v>996657.41061452997</v>
      </c>
      <c r="K4" s="22">
        <f t="shared" ref="K4:K40" si="1">E4-I4</f>
        <v>-1.53564872010611</v>
      </c>
      <c r="L4" s="22">
        <f t="shared" ref="L4:L40" si="2">G4-J4</f>
        <v>-6.9145300658419728E-3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110371.1682</v>
      </c>
      <c r="F5" s="25">
        <f>VLOOKUP(C5,RA!B9:I44,8,0)</f>
        <v>23960.945100000001</v>
      </c>
      <c r="G5" s="16">
        <f t="shared" si="0"/>
        <v>86410.223100000003</v>
      </c>
      <c r="H5" s="27">
        <f>RA!J9</f>
        <v>21.709424200875699</v>
      </c>
      <c r="I5" s="20">
        <f>VLOOKUP(B5,RMS!B:D,3,FALSE)</f>
        <v>110371.208237962</v>
      </c>
      <c r="J5" s="21">
        <f>VLOOKUP(B5,RMS!B:E,4,FALSE)</f>
        <v>86410.221583079896</v>
      </c>
      <c r="K5" s="22">
        <f t="shared" si="1"/>
        <v>-4.003796199685894E-2</v>
      </c>
      <c r="L5" s="22">
        <f t="shared" si="2"/>
        <v>1.5169201069511473E-3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153354.16949999999</v>
      </c>
      <c r="F6" s="25">
        <f>VLOOKUP(C6,RA!B10:I45,8,0)</f>
        <v>36092.611499999999</v>
      </c>
      <c r="G6" s="16">
        <f t="shared" si="0"/>
        <v>117261.55799999999</v>
      </c>
      <c r="H6" s="27">
        <f>RA!J10</f>
        <v>23.535461486099301</v>
      </c>
      <c r="I6" s="20">
        <f>VLOOKUP(B6,RMS!B:D,3,FALSE)</f>
        <v>153357.167730769</v>
      </c>
      <c r="J6" s="21">
        <f>VLOOKUP(B6,RMS!B:E,4,FALSE)</f>
        <v>117261.558511966</v>
      </c>
      <c r="K6" s="22">
        <f t="shared" si="1"/>
        <v>-2.9982307690079324</v>
      </c>
      <c r="L6" s="22">
        <f t="shared" si="2"/>
        <v>-5.119660054333508E-4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108568.5171</v>
      </c>
      <c r="F7" s="25">
        <f>VLOOKUP(C7,RA!B11:I46,8,0)</f>
        <v>25585.720799999999</v>
      </c>
      <c r="G7" s="16">
        <f t="shared" si="0"/>
        <v>82982.796300000002</v>
      </c>
      <c r="H7" s="27">
        <f>RA!J11</f>
        <v>23.566427435343499</v>
      </c>
      <c r="I7" s="20">
        <f>VLOOKUP(B7,RMS!B:D,3,FALSE)</f>
        <v>108568.59186923099</v>
      </c>
      <c r="J7" s="21">
        <f>VLOOKUP(B7,RMS!B:E,4,FALSE)</f>
        <v>82982.796793162401</v>
      </c>
      <c r="K7" s="22">
        <f t="shared" si="1"/>
        <v>-7.4769230996025726E-2</v>
      </c>
      <c r="L7" s="22">
        <f t="shared" si="2"/>
        <v>-4.9316239892505109E-4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1290740.7788</v>
      </c>
      <c r="F8" s="25">
        <f>VLOOKUP(C8,RA!B12:I47,8,0)</f>
        <v>-96036.089300000007</v>
      </c>
      <c r="G8" s="16">
        <f t="shared" si="0"/>
        <v>1386776.8681000001</v>
      </c>
      <c r="H8" s="27">
        <f>RA!J12</f>
        <v>-7.4403854652585402</v>
      </c>
      <c r="I8" s="20">
        <f>VLOOKUP(B8,RMS!B:D,3,FALSE)</f>
        <v>1290741.1226700901</v>
      </c>
      <c r="J8" s="21">
        <f>VLOOKUP(B8,RMS!B:E,4,FALSE)</f>
        <v>1386776.86715726</v>
      </c>
      <c r="K8" s="22">
        <f t="shared" si="1"/>
        <v>-0.34387009008787572</v>
      </c>
      <c r="L8" s="22">
        <f t="shared" si="2"/>
        <v>9.4274012371897697E-4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1126904.3792999999</v>
      </c>
      <c r="F9" s="25">
        <f>VLOOKUP(C9,RA!B13:I48,8,0)</f>
        <v>105544.2458</v>
      </c>
      <c r="G9" s="16">
        <f t="shared" si="0"/>
        <v>1021360.1334999999</v>
      </c>
      <c r="H9" s="27">
        <f>RA!J13</f>
        <v>9.3658563884152208</v>
      </c>
      <c r="I9" s="20">
        <f>VLOOKUP(B9,RMS!B:D,3,FALSE)</f>
        <v>1126904.7090906</v>
      </c>
      <c r="J9" s="21">
        <f>VLOOKUP(B9,RMS!B:E,4,FALSE)</f>
        <v>1021360.12972906</v>
      </c>
      <c r="K9" s="22">
        <f t="shared" si="1"/>
        <v>-0.3297906001098454</v>
      </c>
      <c r="L9" s="22">
        <f t="shared" si="2"/>
        <v>3.7709398893639445E-3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476243.84019999998</v>
      </c>
      <c r="F10" s="25">
        <f>VLOOKUP(C10,RA!B14:I49,8,0)</f>
        <v>70289.526700000002</v>
      </c>
      <c r="G10" s="16">
        <f t="shared" si="0"/>
        <v>405954.31349999999</v>
      </c>
      <c r="H10" s="27">
        <f>RA!J14</f>
        <v>14.759146631793</v>
      </c>
      <c r="I10" s="20">
        <f>VLOOKUP(B10,RMS!B:D,3,FALSE)</f>
        <v>476243.83170769201</v>
      </c>
      <c r="J10" s="21">
        <f>VLOOKUP(B10,RMS!B:E,4,FALSE)</f>
        <v>405954.31213760702</v>
      </c>
      <c r="K10" s="22">
        <f t="shared" si="1"/>
        <v>8.4923079703003168E-3</v>
      </c>
      <c r="L10" s="22">
        <f t="shared" si="2"/>
        <v>1.3623929698951542E-3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291845.82260000001</v>
      </c>
      <c r="F11" s="25">
        <f>VLOOKUP(C11,RA!B15:I50,8,0)</f>
        <v>61729.858899999999</v>
      </c>
      <c r="G11" s="16">
        <f t="shared" si="0"/>
        <v>230115.96370000002</v>
      </c>
      <c r="H11" s="27">
        <f>RA!J15</f>
        <v>21.151530746632002</v>
      </c>
      <c r="I11" s="20">
        <f>VLOOKUP(B11,RMS!B:D,3,FALSE)</f>
        <v>291846.104067521</v>
      </c>
      <c r="J11" s="21">
        <f>VLOOKUP(B11,RMS!B:E,4,FALSE)</f>
        <v>230115.96859145301</v>
      </c>
      <c r="K11" s="22">
        <f t="shared" si="1"/>
        <v>-0.28146752098109573</v>
      </c>
      <c r="L11" s="22">
        <f t="shared" si="2"/>
        <v>-4.8914529907051474E-3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1086317.26</v>
      </c>
      <c r="F12" s="25">
        <f>VLOOKUP(C12,RA!B16:I51,8,0)</f>
        <v>37712.9568</v>
      </c>
      <c r="G12" s="16">
        <f t="shared" si="0"/>
        <v>1048604.3032</v>
      </c>
      <c r="H12" s="27">
        <f>RA!J16</f>
        <v>3.47163376562755</v>
      </c>
      <c r="I12" s="20">
        <f>VLOOKUP(B12,RMS!B:D,3,FALSE)</f>
        <v>1086316.8714692299</v>
      </c>
      <c r="J12" s="21">
        <f>VLOOKUP(B12,RMS!B:E,4,FALSE)</f>
        <v>1048604.30349231</v>
      </c>
      <c r="K12" s="22">
        <f t="shared" si="1"/>
        <v>0.38853077008388937</v>
      </c>
      <c r="L12" s="22">
        <f t="shared" si="2"/>
        <v>-2.9231002554297447E-4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1678783.8751000001</v>
      </c>
      <c r="F13" s="25">
        <f>VLOOKUP(C13,RA!B17:I52,8,0)</f>
        <v>-8727.3544999999995</v>
      </c>
      <c r="G13" s="16">
        <f t="shared" si="0"/>
        <v>1687511.2296</v>
      </c>
      <c r="H13" s="27">
        <f>RA!J17</f>
        <v>-0.51986170640816698</v>
      </c>
      <c r="I13" s="20">
        <f>VLOOKUP(B13,RMS!B:D,3,FALSE)</f>
        <v>1678784.14176752</v>
      </c>
      <c r="J13" s="21">
        <f>VLOOKUP(B13,RMS!B:E,4,FALSE)</f>
        <v>1687511.23004274</v>
      </c>
      <c r="K13" s="22">
        <f t="shared" si="1"/>
        <v>-0.26666751992888749</v>
      </c>
      <c r="L13" s="22">
        <f t="shared" si="2"/>
        <v>-4.4274004176259041E-4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2984254.48</v>
      </c>
      <c r="F14" s="25">
        <f>VLOOKUP(C14,RA!B18:I53,8,0)</f>
        <v>109637.21950000001</v>
      </c>
      <c r="G14" s="16">
        <f t="shared" si="0"/>
        <v>2874617.2604999999</v>
      </c>
      <c r="H14" s="27">
        <f>RA!J18</f>
        <v>3.67385624231349</v>
      </c>
      <c r="I14" s="20">
        <f>VLOOKUP(B14,RMS!B:D,3,FALSE)</f>
        <v>2984254.3937897398</v>
      </c>
      <c r="J14" s="21">
        <f>VLOOKUP(B14,RMS!B:E,4,FALSE)</f>
        <v>2874617.2449854701</v>
      </c>
      <c r="K14" s="22">
        <f t="shared" si="1"/>
        <v>8.6210260167717934E-2</v>
      </c>
      <c r="L14" s="22">
        <f t="shared" si="2"/>
        <v>1.5514529775828123E-2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1734745.7834000001</v>
      </c>
      <c r="F15" s="25">
        <f>VLOOKUP(C15,RA!B19:I54,8,0)</f>
        <v>-62272.859700000001</v>
      </c>
      <c r="G15" s="16">
        <f t="shared" si="0"/>
        <v>1797018.6431</v>
      </c>
      <c r="H15" s="27">
        <f>RA!J19</f>
        <v>-3.58973979334014</v>
      </c>
      <c r="I15" s="20">
        <f>VLOOKUP(B15,RMS!B:D,3,FALSE)</f>
        <v>1734746.0608846201</v>
      </c>
      <c r="J15" s="21">
        <f>VLOOKUP(B15,RMS!B:E,4,FALSE)</f>
        <v>1797018.64524615</v>
      </c>
      <c r="K15" s="22">
        <f t="shared" si="1"/>
        <v>-0.27748461998999119</v>
      </c>
      <c r="L15" s="22">
        <f t="shared" si="2"/>
        <v>-2.1461499854922295E-3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2981824.4190000002</v>
      </c>
      <c r="F16" s="25">
        <f>VLOOKUP(C16,RA!B20:I55,8,0)</f>
        <v>90013.658299999996</v>
      </c>
      <c r="G16" s="16">
        <f t="shared" si="0"/>
        <v>2891810.7607000005</v>
      </c>
      <c r="H16" s="27">
        <f>RA!J20</f>
        <v>3.0187444212489001</v>
      </c>
      <c r="I16" s="20">
        <f>VLOOKUP(B16,RMS!B:D,3,FALSE)</f>
        <v>2981824.8596000001</v>
      </c>
      <c r="J16" s="21">
        <f>VLOOKUP(B16,RMS!B:E,4,FALSE)</f>
        <v>2891810.7607</v>
      </c>
      <c r="K16" s="22">
        <f t="shared" si="1"/>
        <v>-0.44059999985620379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730475.62040000001</v>
      </c>
      <c r="F17" s="25">
        <f>VLOOKUP(C17,RA!B21:I56,8,0)</f>
        <v>37543.600200000001</v>
      </c>
      <c r="G17" s="16">
        <f t="shared" si="0"/>
        <v>692932.02020000003</v>
      </c>
      <c r="H17" s="27">
        <f>RA!J21</f>
        <v>5.1396102965683603</v>
      </c>
      <c r="I17" s="20">
        <f>VLOOKUP(B17,RMS!B:D,3,FALSE)</f>
        <v>730475.339179729</v>
      </c>
      <c r="J17" s="21">
        <f>VLOOKUP(B17,RMS!B:E,4,FALSE)</f>
        <v>692932.02008479706</v>
      </c>
      <c r="K17" s="22">
        <f t="shared" si="1"/>
        <v>0.28122027101926506</v>
      </c>
      <c r="L17" s="22">
        <f t="shared" si="2"/>
        <v>1.1520297266542912E-4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1789784.2068</v>
      </c>
      <c r="F18" s="25">
        <f>VLOOKUP(C18,RA!B22:I57,8,0)</f>
        <v>18737.268100000001</v>
      </c>
      <c r="G18" s="16">
        <f t="shared" si="0"/>
        <v>1771046.9387000001</v>
      </c>
      <c r="H18" s="27">
        <f>RA!J22</f>
        <v>1.04690096318935</v>
      </c>
      <c r="I18" s="20">
        <f>VLOOKUP(B18,RMS!B:D,3,FALSE)</f>
        <v>1789786.5364999999</v>
      </c>
      <c r="J18" s="21">
        <f>VLOOKUP(B18,RMS!B:E,4,FALSE)</f>
        <v>1771046.9288999999</v>
      </c>
      <c r="K18" s="22">
        <f t="shared" si="1"/>
        <v>-2.3296999998856336</v>
      </c>
      <c r="L18" s="22">
        <f t="shared" si="2"/>
        <v>9.8000001162290573E-3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5949750.5071</v>
      </c>
      <c r="F19" s="25">
        <f>VLOOKUP(C19,RA!B23:I58,8,0)</f>
        <v>423267.7819</v>
      </c>
      <c r="G19" s="16">
        <f t="shared" si="0"/>
        <v>5526482.7252000002</v>
      </c>
      <c r="H19" s="27">
        <f>RA!J23</f>
        <v>7.1140425366560001</v>
      </c>
      <c r="I19" s="20">
        <f>VLOOKUP(B19,RMS!B:D,3,FALSE)</f>
        <v>5949751.7707923101</v>
      </c>
      <c r="J19" s="21">
        <f>VLOOKUP(B19,RMS!B:E,4,FALSE)</f>
        <v>5526482.7698931601</v>
      </c>
      <c r="K19" s="22">
        <f t="shared" si="1"/>
        <v>-1.2636923100799322</v>
      </c>
      <c r="L19" s="22">
        <f t="shared" si="2"/>
        <v>-4.4693159870803356E-2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453095.1753</v>
      </c>
      <c r="F20" s="25">
        <f>VLOOKUP(C20,RA!B24:I59,8,0)</f>
        <v>10801.9391</v>
      </c>
      <c r="G20" s="16">
        <f t="shared" si="0"/>
        <v>442293.23619999998</v>
      </c>
      <c r="H20" s="27">
        <f>RA!J24</f>
        <v>2.3840331322989501</v>
      </c>
      <c r="I20" s="20">
        <f>VLOOKUP(B20,RMS!B:D,3,FALSE)</f>
        <v>453095.49039392598</v>
      </c>
      <c r="J20" s="21">
        <f>VLOOKUP(B20,RMS!B:E,4,FALSE)</f>
        <v>442293.21791510202</v>
      </c>
      <c r="K20" s="22">
        <f t="shared" si="1"/>
        <v>-0.31509392597945407</v>
      </c>
      <c r="L20" s="22">
        <f t="shared" si="2"/>
        <v>1.8284897960256785E-2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550570.26450000005</v>
      </c>
      <c r="F21" s="25">
        <f>VLOOKUP(C21,RA!B25:I60,8,0)</f>
        <v>14689.9308</v>
      </c>
      <c r="G21" s="16">
        <f t="shared" si="0"/>
        <v>535880.33370000008</v>
      </c>
      <c r="H21" s="27">
        <f>RA!J25</f>
        <v>2.6681300729781801</v>
      </c>
      <c r="I21" s="20">
        <f>VLOOKUP(B21,RMS!B:D,3,FALSE)</f>
        <v>550570.26333942194</v>
      </c>
      <c r="J21" s="21">
        <f>VLOOKUP(B21,RMS!B:E,4,FALSE)</f>
        <v>535880.33135328896</v>
      </c>
      <c r="K21" s="22">
        <f t="shared" si="1"/>
        <v>1.160578103736043E-3</v>
      </c>
      <c r="L21" s="22">
        <f t="shared" si="2"/>
        <v>2.3467111168429255E-3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1004763.7269</v>
      </c>
      <c r="F22" s="25">
        <f>VLOOKUP(C22,RA!B26:I61,8,0)</f>
        <v>173053.5478</v>
      </c>
      <c r="G22" s="16">
        <f t="shared" si="0"/>
        <v>831710.17910000007</v>
      </c>
      <c r="H22" s="27">
        <f>RA!J26</f>
        <v>17.223307646059499</v>
      </c>
      <c r="I22" s="20">
        <f>VLOOKUP(B22,RMS!B:D,3,FALSE)</f>
        <v>1004763.7266351799</v>
      </c>
      <c r="J22" s="21">
        <f>VLOOKUP(B22,RMS!B:E,4,FALSE)</f>
        <v>831710.08093210496</v>
      </c>
      <c r="K22" s="22">
        <f t="shared" si="1"/>
        <v>2.6482006069272757E-4</v>
      </c>
      <c r="L22" s="22">
        <f t="shared" si="2"/>
        <v>9.8167895106598735E-2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458963.12790000002</v>
      </c>
      <c r="F23" s="25">
        <f>VLOOKUP(C23,RA!B27:I62,8,0)</f>
        <v>87752.209499999997</v>
      </c>
      <c r="G23" s="16">
        <f t="shared" si="0"/>
        <v>371210.91840000002</v>
      </c>
      <c r="H23" s="27">
        <f>RA!J27</f>
        <v>19.119664340251699</v>
      </c>
      <c r="I23" s="20">
        <f>VLOOKUP(B23,RMS!B:D,3,FALSE)</f>
        <v>458963.04895238602</v>
      </c>
      <c r="J23" s="21">
        <f>VLOOKUP(B23,RMS!B:E,4,FALSE)</f>
        <v>371210.93363518902</v>
      </c>
      <c r="K23" s="22">
        <f t="shared" si="1"/>
        <v>7.8947614005301148E-2</v>
      </c>
      <c r="L23" s="22">
        <f t="shared" si="2"/>
        <v>-1.5235188999213278E-2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2179673.0164999999</v>
      </c>
      <c r="F24" s="25">
        <f>VLOOKUP(C24,RA!B28:I63,8,0)</f>
        <v>-96803.590800000005</v>
      </c>
      <c r="G24" s="16">
        <f t="shared" si="0"/>
        <v>2276476.6072999998</v>
      </c>
      <c r="H24" s="27">
        <f>RA!J28</f>
        <v>-4.4411978341339404</v>
      </c>
      <c r="I24" s="20">
        <f>VLOOKUP(B24,RMS!B:D,3,FALSE)</f>
        <v>2179673.00926106</v>
      </c>
      <c r="J24" s="21">
        <f>VLOOKUP(B24,RMS!B:E,4,FALSE)</f>
        <v>2276476.62461947</v>
      </c>
      <c r="K24" s="22">
        <f t="shared" si="1"/>
        <v>7.2389398701488972E-3</v>
      </c>
      <c r="L24" s="22">
        <f t="shared" si="2"/>
        <v>-1.7319470178335905E-2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938322.86140000005</v>
      </c>
      <c r="F25" s="25">
        <f>VLOOKUP(C25,RA!B29:I64,8,0)</f>
        <v>112716.55319999999</v>
      </c>
      <c r="G25" s="16">
        <f t="shared" si="0"/>
        <v>825606.30820000009</v>
      </c>
      <c r="H25" s="27">
        <f>RA!J29</f>
        <v>12.0125553620024</v>
      </c>
      <c r="I25" s="20">
        <f>VLOOKUP(B25,RMS!B:D,3,FALSE)</f>
        <v>938322.86034955794</v>
      </c>
      <c r="J25" s="21">
        <f>VLOOKUP(B25,RMS!B:E,4,FALSE)</f>
        <v>825606.28317351302</v>
      </c>
      <c r="K25" s="22">
        <f t="shared" si="1"/>
        <v>1.0504421079531312E-3</v>
      </c>
      <c r="L25" s="22">
        <f t="shared" si="2"/>
        <v>2.5026487070135772E-2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1594480.0808999999</v>
      </c>
      <c r="F26" s="25">
        <f>VLOOKUP(C26,RA!B30:I65,8,0)</f>
        <v>111650.12910000001</v>
      </c>
      <c r="G26" s="16">
        <f t="shared" si="0"/>
        <v>1482829.9517999999</v>
      </c>
      <c r="H26" s="27">
        <f>RA!J30</f>
        <v>7.0022906173264596</v>
      </c>
      <c r="I26" s="20">
        <f>VLOOKUP(B26,RMS!B:D,3,FALSE)</f>
        <v>1594480.0199946901</v>
      </c>
      <c r="J26" s="21">
        <f>VLOOKUP(B26,RMS!B:E,4,FALSE)</f>
        <v>1482829.9398888201</v>
      </c>
      <c r="K26" s="22">
        <f t="shared" si="1"/>
        <v>6.0905309859663248E-2</v>
      </c>
      <c r="L26" s="22">
        <f t="shared" si="2"/>
        <v>1.191117987036705E-2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3949944.2546000001</v>
      </c>
      <c r="F27" s="25">
        <f>VLOOKUP(C27,RA!B31:I66,8,0)</f>
        <v>-354995.4155</v>
      </c>
      <c r="G27" s="16">
        <f t="shared" si="0"/>
        <v>4304939.6700999998</v>
      </c>
      <c r="H27" s="27">
        <f>RA!J31</f>
        <v>-8.9873525452057201</v>
      </c>
      <c r="I27" s="20">
        <f>VLOOKUP(B27,RMS!B:D,3,FALSE)</f>
        <v>3949943.5382150402</v>
      </c>
      <c r="J27" s="21">
        <f>VLOOKUP(B27,RMS!B:E,4,FALSE)</f>
        <v>4304941.5448858403</v>
      </c>
      <c r="K27" s="22">
        <f t="shared" si="1"/>
        <v>0.71638495987281203</v>
      </c>
      <c r="L27" s="22">
        <f t="shared" si="2"/>
        <v>-1.874785840511322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156794.93210000001</v>
      </c>
      <c r="F28" s="25">
        <f>VLOOKUP(C28,RA!B32:I67,8,0)</f>
        <v>38386.653599999998</v>
      </c>
      <c r="G28" s="16">
        <f t="shared" si="0"/>
        <v>118408.27850000001</v>
      </c>
      <c r="H28" s="27">
        <f>RA!J32</f>
        <v>24.482075463713301</v>
      </c>
      <c r="I28" s="20">
        <f>VLOOKUP(B28,RMS!B:D,3,FALSE)</f>
        <v>156794.80660270801</v>
      </c>
      <c r="J28" s="21">
        <f>VLOOKUP(B28,RMS!B:E,4,FALSE)</f>
        <v>118408.25766359099</v>
      </c>
      <c r="K28" s="22">
        <f t="shared" si="1"/>
        <v>0.12549729199963622</v>
      </c>
      <c r="L28" s="22">
        <f t="shared" si="2"/>
        <v>2.0836409021285363E-2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440872.72820000001</v>
      </c>
      <c r="F31" s="25">
        <f>VLOOKUP(C31,RA!B35:I70,8,0)</f>
        <v>-8074.2088000000003</v>
      </c>
      <c r="G31" s="16">
        <f t="shared" si="0"/>
        <v>448946.93700000003</v>
      </c>
      <c r="H31" s="27">
        <f>RA!J35</f>
        <v>-1.83141489222195</v>
      </c>
      <c r="I31" s="20">
        <f>VLOOKUP(B31,RMS!B:D,3,FALSE)</f>
        <v>440872.72749999998</v>
      </c>
      <c r="J31" s="21">
        <f>VLOOKUP(B31,RMS!B:E,4,FALSE)</f>
        <v>448946.93829999998</v>
      </c>
      <c r="K31" s="22">
        <f t="shared" si="1"/>
        <v>7.0000003324821591E-4</v>
      </c>
      <c r="L31" s="22">
        <f t="shared" si="2"/>
        <v>-1.2999999453313649E-3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375770.93939999997</v>
      </c>
      <c r="F35" s="25">
        <f>VLOOKUP(C35,RA!B8:I74,8,0)</f>
        <v>18030.3979</v>
      </c>
      <c r="G35" s="16">
        <f t="shared" si="0"/>
        <v>357740.54149999999</v>
      </c>
      <c r="H35" s="27">
        <f>RA!J39</f>
        <v>4.7982416971332196</v>
      </c>
      <c r="I35" s="20">
        <f>VLOOKUP(B35,RMS!B:D,3,FALSE)</f>
        <v>375770.94017094001</v>
      </c>
      <c r="J35" s="21">
        <f>VLOOKUP(B35,RMS!B:E,4,FALSE)</f>
        <v>357740.54273504298</v>
      </c>
      <c r="K35" s="22">
        <f t="shared" si="1"/>
        <v>-7.7094003790989518E-4</v>
      </c>
      <c r="L35" s="22">
        <f t="shared" si="2"/>
        <v>-1.2350429897196591E-3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1979721.3873999999</v>
      </c>
      <c r="F36" s="25">
        <f>VLOOKUP(C36,RA!B8:I75,8,0)</f>
        <v>-2036.7154</v>
      </c>
      <c r="G36" s="16">
        <f t="shared" si="0"/>
        <v>1981758.1028</v>
      </c>
      <c r="H36" s="27">
        <f>RA!J40</f>
        <v>-0.10287889058343</v>
      </c>
      <c r="I36" s="20">
        <f>VLOOKUP(B36,RMS!B:D,3,FALSE)</f>
        <v>1979721.3754153801</v>
      </c>
      <c r="J36" s="21">
        <f>VLOOKUP(B36,RMS!B:E,4,FALSE)</f>
        <v>1981758.1058128199</v>
      </c>
      <c r="K36" s="22">
        <f t="shared" si="1"/>
        <v>1.1984619777649641E-2</v>
      </c>
      <c r="L36" s="22">
        <f t="shared" si="2"/>
        <v>-3.0128199141472578E-3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427.35039999999998</v>
      </c>
      <c r="F39" s="25">
        <f>VLOOKUP(C39,RA!B11:I78,8,0)</f>
        <v>427.3503</v>
      </c>
      <c r="G39" s="16">
        <f t="shared" si="0"/>
        <v>9.9999999974897946E-5</v>
      </c>
      <c r="H39" s="27">
        <f>RA!J43</f>
        <v>99.999976599998504</v>
      </c>
      <c r="I39" s="20">
        <f>VLOOKUP(B39,RMS!B:D,3,FALSE)</f>
        <v>427.35039999999998</v>
      </c>
      <c r="J39" s="21">
        <v>0</v>
      </c>
      <c r="K39" s="22">
        <f t="shared" si="1"/>
        <v>0</v>
      </c>
      <c r="L39" s="22">
        <f t="shared" si="2"/>
        <v>9.9999999974897946E-5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12916.5506</v>
      </c>
      <c r="F40" s="25">
        <f>VLOOKUP(C40,RA!B8:I78,8,0)</f>
        <v>854.11339999999996</v>
      </c>
      <c r="G40" s="16">
        <f t="shared" si="0"/>
        <v>12062.4372</v>
      </c>
      <c r="H40" s="27">
        <f>RA!J43</f>
        <v>99.999976599998504</v>
      </c>
      <c r="I40" s="20">
        <f>VLOOKUP(B40,RMS!B:D,3,FALSE)</f>
        <v>12916.5503365857</v>
      </c>
      <c r="J40" s="21">
        <f>VLOOKUP(B40,RMS!B:E,4,FALSE)</f>
        <v>12062.4372589063</v>
      </c>
      <c r="K40" s="22">
        <f t="shared" si="1"/>
        <v>2.6341430020693224E-4</v>
      </c>
      <c r="L40" s="22">
        <f t="shared" si="2"/>
        <v>-5.8906300182570703E-5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7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7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8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6"/>
      <c r="W4" s="46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7" t="s">
        <v>4</v>
      </c>
      <c r="C6" s="48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9" t="s">
        <v>5</v>
      </c>
      <c r="B7" s="50"/>
      <c r="C7" s="51"/>
      <c r="D7" s="66">
        <v>37761188.688000001</v>
      </c>
      <c r="E7" s="66">
        <v>46807748.853</v>
      </c>
      <c r="F7" s="67">
        <v>80.672943291054693</v>
      </c>
      <c r="G7" s="66">
        <v>15350835.067299999</v>
      </c>
      <c r="H7" s="67">
        <v>145.98784706141501</v>
      </c>
      <c r="I7" s="66">
        <v>1153782.0449999999</v>
      </c>
      <c r="J7" s="67">
        <v>3.05547066998624</v>
      </c>
      <c r="K7" s="66">
        <v>1256371.5721</v>
      </c>
      <c r="L7" s="67">
        <v>8.1843858434535193</v>
      </c>
      <c r="M7" s="67">
        <v>-8.1655403049691003E-2</v>
      </c>
      <c r="N7" s="66">
        <v>287803852.91850001</v>
      </c>
      <c r="O7" s="66">
        <v>6185964274.1464996</v>
      </c>
      <c r="P7" s="66">
        <v>1666502</v>
      </c>
      <c r="Q7" s="66">
        <v>1127698</v>
      </c>
      <c r="R7" s="67">
        <v>47.779103979966301</v>
      </c>
      <c r="S7" s="66">
        <v>22.6589519172494</v>
      </c>
      <c r="T7" s="66">
        <v>23.703131915725699</v>
      </c>
      <c r="U7" s="68">
        <v>-4.6082449103983203</v>
      </c>
      <c r="V7" s="56"/>
      <c r="W7" s="56"/>
    </row>
    <row r="8" spans="1:23" ht="14.25" thickBot="1" x14ac:dyDescent="0.2">
      <c r="A8" s="52">
        <v>41954</v>
      </c>
      <c r="B8" s="42" t="s">
        <v>6</v>
      </c>
      <c r="C8" s="43"/>
      <c r="D8" s="69">
        <v>1170907.4643999999</v>
      </c>
      <c r="E8" s="69">
        <v>1195949.209</v>
      </c>
      <c r="F8" s="70">
        <v>97.906119723851901</v>
      </c>
      <c r="G8" s="69">
        <v>581363.86300000001</v>
      </c>
      <c r="H8" s="70">
        <v>101.406991201309</v>
      </c>
      <c r="I8" s="69">
        <v>174250.0607</v>
      </c>
      <c r="J8" s="70">
        <v>14.8816252349446</v>
      </c>
      <c r="K8" s="69">
        <v>-1604.2137</v>
      </c>
      <c r="L8" s="70">
        <v>-0.27593970009106</v>
      </c>
      <c r="M8" s="70">
        <v>-109.620229773627</v>
      </c>
      <c r="N8" s="69">
        <v>10667013.035700001</v>
      </c>
      <c r="O8" s="69">
        <v>235083413.34330001</v>
      </c>
      <c r="P8" s="69">
        <v>49883</v>
      </c>
      <c r="Q8" s="69">
        <v>27171</v>
      </c>
      <c r="R8" s="70">
        <v>83.589120753744794</v>
      </c>
      <c r="S8" s="69">
        <v>23.473076286510398</v>
      </c>
      <c r="T8" s="69">
        <v>23.5048698575687</v>
      </c>
      <c r="U8" s="71">
        <v>-0.135446971970034</v>
      </c>
      <c r="V8" s="56"/>
      <c r="W8" s="56"/>
    </row>
    <row r="9" spans="1:23" ht="12" customHeight="1" thickBot="1" x14ac:dyDescent="0.2">
      <c r="A9" s="53"/>
      <c r="B9" s="42" t="s">
        <v>7</v>
      </c>
      <c r="C9" s="43"/>
      <c r="D9" s="69">
        <v>110371.1682</v>
      </c>
      <c r="E9" s="69">
        <v>163517.4515</v>
      </c>
      <c r="F9" s="70">
        <v>67.4980971067788</v>
      </c>
      <c r="G9" s="69">
        <v>61524.771200000003</v>
      </c>
      <c r="H9" s="70">
        <v>79.393057539724694</v>
      </c>
      <c r="I9" s="69">
        <v>23960.945100000001</v>
      </c>
      <c r="J9" s="70">
        <v>21.709424200875699</v>
      </c>
      <c r="K9" s="69">
        <v>9694.3431</v>
      </c>
      <c r="L9" s="70">
        <v>15.7568129241576</v>
      </c>
      <c r="M9" s="70">
        <v>1.47164195168624</v>
      </c>
      <c r="N9" s="69">
        <v>1129415.2738999999</v>
      </c>
      <c r="O9" s="69">
        <v>40140693.040700004</v>
      </c>
      <c r="P9" s="69">
        <v>6939</v>
      </c>
      <c r="Q9" s="69">
        <v>4402</v>
      </c>
      <c r="R9" s="70">
        <v>57.632894139027698</v>
      </c>
      <c r="S9" s="69">
        <v>15.9059184608733</v>
      </c>
      <c r="T9" s="69">
        <v>16.409243525670199</v>
      </c>
      <c r="U9" s="71">
        <v>-3.16438856413698</v>
      </c>
      <c r="V9" s="56"/>
      <c r="W9" s="56"/>
    </row>
    <row r="10" spans="1:23" ht="14.25" thickBot="1" x14ac:dyDescent="0.2">
      <c r="A10" s="53"/>
      <c r="B10" s="42" t="s">
        <v>8</v>
      </c>
      <c r="C10" s="43"/>
      <c r="D10" s="69">
        <v>153354.16949999999</v>
      </c>
      <c r="E10" s="69">
        <v>242400.9093</v>
      </c>
      <c r="F10" s="70">
        <v>63.264684090027899</v>
      </c>
      <c r="G10" s="69">
        <v>97823.006599999993</v>
      </c>
      <c r="H10" s="70">
        <v>56.766976225815597</v>
      </c>
      <c r="I10" s="69">
        <v>36092.611499999999</v>
      </c>
      <c r="J10" s="70">
        <v>23.535461486099301</v>
      </c>
      <c r="K10" s="69">
        <v>24242.7317</v>
      </c>
      <c r="L10" s="70">
        <v>24.782239416468698</v>
      </c>
      <c r="M10" s="70">
        <v>0.48880134246587398</v>
      </c>
      <c r="N10" s="69">
        <v>1502654.0242000001</v>
      </c>
      <c r="O10" s="69">
        <v>56545792.2108</v>
      </c>
      <c r="P10" s="69">
        <v>131073</v>
      </c>
      <c r="Q10" s="69">
        <v>91762</v>
      </c>
      <c r="R10" s="70">
        <v>42.8401734922953</v>
      </c>
      <c r="S10" s="69">
        <v>1.16999053580829</v>
      </c>
      <c r="T10" s="69">
        <v>1.1481811370719901</v>
      </c>
      <c r="U10" s="71">
        <v>1.8640662525729299</v>
      </c>
      <c r="V10" s="56"/>
      <c r="W10" s="56"/>
    </row>
    <row r="11" spans="1:23" ht="14.25" thickBot="1" x14ac:dyDescent="0.2">
      <c r="A11" s="53"/>
      <c r="B11" s="42" t="s">
        <v>9</v>
      </c>
      <c r="C11" s="43"/>
      <c r="D11" s="69">
        <v>108568.5171</v>
      </c>
      <c r="E11" s="69">
        <v>109333.3784</v>
      </c>
      <c r="F11" s="70">
        <v>99.300432026163406</v>
      </c>
      <c r="G11" s="69">
        <v>71024.256200000003</v>
      </c>
      <c r="H11" s="70">
        <v>52.861181388901301</v>
      </c>
      <c r="I11" s="69">
        <v>25585.720799999999</v>
      </c>
      <c r="J11" s="70">
        <v>23.566427435343499</v>
      </c>
      <c r="K11" s="69">
        <v>3682.4865</v>
      </c>
      <c r="L11" s="70">
        <v>5.1848293766433002</v>
      </c>
      <c r="M11" s="70">
        <v>5.94794693748368</v>
      </c>
      <c r="N11" s="69">
        <v>1096397.1099</v>
      </c>
      <c r="O11" s="69">
        <v>23207336.855799999</v>
      </c>
      <c r="P11" s="69">
        <v>5078</v>
      </c>
      <c r="Q11" s="69">
        <v>3169</v>
      </c>
      <c r="R11" s="70">
        <v>60.239823288103501</v>
      </c>
      <c r="S11" s="69">
        <v>21.380172725482499</v>
      </c>
      <c r="T11" s="69">
        <v>21.599770179867502</v>
      </c>
      <c r="U11" s="71">
        <v>-1.02710795279617</v>
      </c>
      <c r="V11" s="56"/>
      <c r="W11" s="56"/>
    </row>
    <row r="12" spans="1:23" ht="14.25" thickBot="1" x14ac:dyDescent="0.2">
      <c r="A12" s="53"/>
      <c r="B12" s="42" t="s">
        <v>10</v>
      </c>
      <c r="C12" s="43"/>
      <c r="D12" s="69">
        <v>1290740.7788</v>
      </c>
      <c r="E12" s="69">
        <v>496919.35690000001</v>
      </c>
      <c r="F12" s="70">
        <v>259.74854086027301</v>
      </c>
      <c r="G12" s="69">
        <v>355632.44760000001</v>
      </c>
      <c r="H12" s="70">
        <v>262.94235453221899</v>
      </c>
      <c r="I12" s="69">
        <v>-96036.089300000007</v>
      </c>
      <c r="J12" s="70">
        <v>-7.4403854652585402</v>
      </c>
      <c r="K12" s="69">
        <v>-36204.310100000002</v>
      </c>
      <c r="L12" s="70">
        <v>-10.1802606439109</v>
      </c>
      <c r="M12" s="70">
        <v>1.6526148139472501</v>
      </c>
      <c r="N12" s="69">
        <v>8650166.2895</v>
      </c>
      <c r="O12" s="69">
        <v>82275769.703299999</v>
      </c>
      <c r="P12" s="69">
        <v>16052</v>
      </c>
      <c r="Q12" s="69">
        <v>12593</v>
      </c>
      <c r="R12" s="70">
        <v>27.467640752799198</v>
      </c>
      <c r="S12" s="69">
        <v>80.409966284575106</v>
      </c>
      <c r="T12" s="69">
        <v>130.760549964266</v>
      </c>
      <c r="U12" s="71">
        <v>-62.617342110923602</v>
      </c>
      <c r="V12" s="56"/>
      <c r="W12" s="56"/>
    </row>
    <row r="13" spans="1:23" ht="14.25" thickBot="1" x14ac:dyDescent="0.2">
      <c r="A13" s="53"/>
      <c r="B13" s="42" t="s">
        <v>11</v>
      </c>
      <c r="C13" s="43"/>
      <c r="D13" s="69">
        <v>1126904.3792999999</v>
      </c>
      <c r="E13" s="69">
        <v>867187.17489999998</v>
      </c>
      <c r="F13" s="70">
        <v>129.949382545925</v>
      </c>
      <c r="G13" s="69">
        <v>807738.56599999999</v>
      </c>
      <c r="H13" s="70">
        <v>39.513504336005703</v>
      </c>
      <c r="I13" s="69">
        <v>105544.2458</v>
      </c>
      <c r="J13" s="70">
        <v>9.3658563884152208</v>
      </c>
      <c r="K13" s="69">
        <v>35710.873500000002</v>
      </c>
      <c r="L13" s="70">
        <v>4.42109303717461</v>
      </c>
      <c r="M13" s="70">
        <v>1.95552125881211</v>
      </c>
      <c r="N13" s="69">
        <v>8012935.7649999997</v>
      </c>
      <c r="O13" s="69">
        <v>116690008.7423</v>
      </c>
      <c r="P13" s="69">
        <v>29940</v>
      </c>
      <c r="Q13" s="69">
        <v>22562</v>
      </c>
      <c r="R13" s="70">
        <v>32.701001684247899</v>
      </c>
      <c r="S13" s="69">
        <v>37.638756823647299</v>
      </c>
      <c r="T13" s="69">
        <v>30.423320295186599</v>
      </c>
      <c r="U13" s="71">
        <v>19.170230733889301</v>
      </c>
      <c r="V13" s="56"/>
      <c r="W13" s="56"/>
    </row>
    <row r="14" spans="1:23" ht="14.25" thickBot="1" x14ac:dyDescent="0.2">
      <c r="A14" s="53"/>
      <c r="B14" s="42" t="s">
        <v>12</v>
      </c>
      <c r="C14" s="43"/>
      <c r="D14" s="69">
        <v>476243.84019999998</v>
      </c>
      <c r="E14" s="69">
        <v>323516.32130000001</v>
      </c>
      <c r="F14" s="70">
        <v>147.20859778767499</v>
      </c>
      <c r="G14" s="69">
        <v>498625.70390000002</v>
      </c>
      <c r="H14" s="70">
        <v>-4.48871037432294</v>
      </c>
      <c r="I14" s="69">
        <v>70289.526700000002</v>
      </c>
      <c r="J14" s="70">
        <v>14.759146631793</v>
      </c>
      <c r="K14" s="69">
        <v>64588.994500000001</v>
      </c>
      <c r="L14" s="70">
        <v>12.953402521133</v>
      </c>
      <c r="M14" s="70">
        <v>8.8258568570841994E-2</v>
      </c>
      <c r="N14" s="69">
        <v>3369291.7497</v>
      </c>
      <c r="O14" s="69">
        <v>56112237.546999998</v>
      </c>
      <c r="P14" s="69">
        <v>7230</v>
      </c>
      <c r="Q14" s="69">
        <v>5539</v>
      </c>
      <c r="R14" s="70">
        <v>30.528976349521599</v>
      </c>
      <c r="S14" s="69">
        <v>65.8705173167358</v>
      </c>
      <c r="T14" s="69">
        <v>75.975549359090095</v>
      </c>
      <c r="U14" s="71">
        <v>-15.3407509975436</v>
      </c>
      <c r="V14" s="56"/>
      <c r="W14" s="56"/>
    </row>
    <row r="15" spans="1:23" ht="14.25" thickBot="1" x14ac:dyDescent="0.2">
      <c r="A15" s="53"/>
      <c r="B15" s="42" t="s">
        <v>13</v>
      </c>
      <c r="C15" s="43"/>
      <c r="D15" s="69">
        <v>291845.82260000001</v>
      </c>
      <c r="E15" s="69">
        <v>254732.10920000001</v>
      </c>
      <c r="F15" s="70">
        <v>114.569703645354</v>
      </c>
      <c r="G15" s="69">
        <v>548458.21660000004</v>
      </c>
      <c r="H15" s="70">
        <v>-46.787956900489299</v>
      </c>
      <c r="I15" s="69">
        <v>61729.858899999999</v>
      </c>
      <c r="J15" s="70">
        <v>21.151530746632002</v>
      </c>
      <c r="K15" s="69">
        <v>7074.7407999999996</v>
      </c>
      <c r="L15" s="70">
        <v>1.2899325027634201</v>
      </c>
      <c r="M15" s="70">
        <v>7.7253880594466402</v>
      </c>
      <c r="N15" s="69">
        <v>3654950.7538999999</v>
      </c>
      <c r="O15" s="69">
        <v>44523091.422399998</v>
      </c>
      <c r="P15" s="69">
        <v>9923</v>
      </c>
      <c r="Q15" s="69">
        <v>7202</v>
      </c>
      <c r="R15" s="70">
        <v>37.781171896695398</v>
      </c>
      <c r="S15" s="69">
        <v>29.411047324397899</v>
      </c>
      <c r="T15" s="69">
        <v>30.3894736184393</v>
      </c>
      <c r="U15" s="71">
        <v>-3.3267305419273701</v>
      </c>
      <c r="V15" s="56"/>
      <c r="W15" s="56"/>
    </row>
    <row r="16" spans="1:23" ht="14.25" thickBot="1" x14ac:dyDescent="0.2">
      <c r="A16" s="53"/>
      <c r="B16" s="42" t="s">
        <v>14</v>
      </c>
      <c r="C16" s="43"/>
      <c r="D16" s="69">
        <v>1086317.26</v>
      </c>
      <c r="E16" s="69">
        <v>2789322.7182999998</v>
      </c>
      <c r="F16" s="70">
        <v>38.945556671265201</v>
      </c>
      <c r="G16" s="69">
        <v>509862.91350000002</v>
      </c>
      <c r="H16" s="70">
        <v>113.06065439097701</v>
      </c>
      <c r="I16" s="69">
        <v>37712.9568</v>
      </c>
      <c r="J16" s="70">
        <v>3.47163376562755</v>
      </c>
      <c r="K16" s="69">
        <v>21881.081600000001</v>
      </c>
      <c r="L16" s="70">
        <v>4.2915617160297703</v>
      </c>
      <c r="M16" s="70">
        <v>0.72354171011363499</v>
      </c>
      <c r="N16" s="69">
        <v>11306723.707599999</v>
      </c>
      <c r="O16" s="69">
        <v>322005910.42449999</v>
      </c>
      <c r="P16" s="69">
        <v>53486</v>
      </c>
      <c r="Q16" s="69">
        <v>29157</v>
      </c>
      <c r="R16" s="70">
        <v>83.441369139486198</v>
      </c>
      <c r="S16" s="69">
        <v>20.310310361589998</v>
      </c>
      <c r="T16" s="69">
        <v>17.7408294646226</v>
      </c>
      <c r="U16" s="71">
        <v>12.6511158678633</v>
      </c>
      <c r="V16" s="56"/>
      <c r="W16" s="56"/>
    </row>
    <row r="17" spans="1:23" ht="12" thickBot="1" x14ac:dyDescent="0.2">
      <c r="A17" s="53"/>
      <c r="B17" s="42" t="s">
        <v>15</v>
      </c>
      <c r="C17" s="43"/>
      <c r="D17" s="69">
        <v>1678783.8751000001</v>
      </c>
      <c r="E17" s="69">
        <v>1009936.7103</v>
      </c>
      <c r="F17" s="70">
        <v>166.226641528985</v>
      </c>
      <c r="G17" s="69">
        <v>669269.45279999997</v>
      </c>
      <c r="H17" s="70">
        <v>150.83826373316899</v>
      </c>
      <c r="I17" s="69">
        <v>-8727.3544999999995</v>
      </c>
      <c r="J17" s="70">
        <v>-0.51986170640816698</v>
      </c>
      <c r="K17" s="69">
        <v>-5701.7487000000001</v>
      </c>
      <c r="L17" s="70">
        <v>-0.85193619343386795</v>
      </c>
      <c r="M17" s="70">
        <v>0.53064523871422098</v>
      </c>
      <c r="N17" s="69">
        <v>7375881.5043000001</v>
      </c>
      <c r="O17" s="69">
        <v>306406181.63</v>
      </c>
      <c r="P17" s="69">
        <v>15899</v>
      </c>
      <c r="Q17" s="69">
        <v>11136</v>
      </c>
      <c r="R17" s="70">
        <v>42.771192528735597</v>
      </c>
      <c r="S17" s="69">
        <v>105.59053242971299</v>
      </c>
      <c r="T17" s="69">
        <v>121.306405863865</v>
      </c>
      <c r="U17" s="71">
        <v>-14.883790310096099</v>
      </c>
      <c r="V17" s="55"/>
      <c r="W17" s="55"/>
    </row>
    <row r="18" spans="1:23" ht="12" thickBot="1" x14ac:dyDescent="0.2">
      <c r="A18" s="53"/>
      <c r="B18" s="42" t="s">
        <v>16</v>
      </c>
      <c r="C18" s="43"/>
      <c r="D18" s="69">
        <v>2984254.48</v>
      </c>
      <c r="E18" s="69">
        <v>3394460.1425000001</v>
      </c>
      <c r="F18" s="70">
        <v>87.915437351463893</v>
      </c>
      <c r="G18" s="69">
        <v>1282486.4149</v>
      </c>
      <c r="H18" s="70">
        <v>132.69287263621399</v>
      </c>
      <c r="I18" s="69">
        <v>109637.21950000001</v>
      </c>
      <c r="J18" s="70">
        <v>3.67385624231349</v>
      </c>
      <c r="K18" s="69">
        <v>206459.0913</v>
      </c>
      <c r="L18" s="70">
        <v>16.098345284702201</v>
      </c>
      <c r="M18" s="70">
        <v>-0.46896395402278901</v>
      </c>
      <c r="N18" s="69">
        <v>26389506.100900002</v>
      </c>
      <c r="O18" s="69">
        <v>710297521.47749996</v>
      </c>
      <c r="P18" s="69">
        <v>140633</v>
      </c>
      <c r="Q18" s="69">
        <v>77547</v>
      </c>
      <c r="R18" s="70">
        <v>81.351954298683395</v>
      </c>
      <c r="S18" s="69">
        <v>21.220157999900501</v>
      </c>
      <c r="T18" s="69">
        <v>21.6381081872929</v>
      </c>
      <c r="U18" s="71">
        <v>-1.96959036494627</v>
      </c>
      <c r="V18" s="55"/>
      <c r="W18" s="55"/>
    </row>
    <row r="19" spans="1:23" ht="12" thickBot="1" x14ac:dyDescent="0.2">
      <c r="A19" s="53"/>
      <c r="B19" s="42" t="s">
        <v>17</v>
      </c>
      <c r="C19" s="43"/>
      <c r="D19" s="69">
        <v>1734745.7834000001</v>
      </c>
      <c r="E19" s="69">
        <v>2044570.4926</v>
      </c>
      <c r="F19" s="70">
        <v>84.846464804155104</v>
      </c>
      <c r="G19" s="69">
        <v>512700.65990000003</v>
      </c>
      <c r="H19" s="70">
        <v>238.35450567556401</v>
      </c>
      <c r="I19" s="69">
        <v>-62272.859700000001</v>
      </c>
      <c r="J19" s="70">
        <v>-3.58973979334014</v>
      </c>
      <c r="K19" s="69">
        <v>62249.381999999998</v>
      </c>
      <c r="L19" s="70">
        <v>12.141467111070501</v>
      </c>
      <c r="M19" s="70">
        <v>-2.00037715555152</v>
      </c>
      <c r="N19" s="69">
        <v>10758940.2094</v>
      </c>
      <c r="O19" s="69">
        <v>233149302.5185</v>
      </c>
      <c r="P19" s="69">
        <v>31225</v>
      </c>
      <c r="Q19" s="69">
        <v>17805</v>
      </c>
      <c r="R19" s="70">
        <v>75.372086492558296</v>
      </c>
      <c r="S19" s="69">
        <v>55.556310116893499</v>
      </c>
      <c r="T19" s="69">
        <v>68.305746958719496</v>
      </c>
      <c r="U19" s="71">
        <v>-22.948674623999398</v>
      </c>
      <c r="V19" s="55"/>
      <c r="W19" s="55"/>
    </row>
    <row r="20" spans="1:23" ht="12" thickBot="1" x14ac:dyDescent="0.2">
      <c r="A20" s="53"/>
      <c r="B20" s="42" t="s">
        <v>18</v>
      </c>
      <c r="C20" s="43"/>
      <c r="D20" s="69">
        <v>2981824.4190000002</v>
      </c>
      <c r="E20" s="69">
        <v>3853266.7338999999</v>
      </c>
      <c r="F20" s="70">
        <v>77.384324131177195</v>
      </c>
      <c r="G20" s="69">
        <v>774438.15769999998</v>
      </c>
      <c r="H20" s="70">
        <v>285.03066892464398</v>
      </c>
      <c r="I20" s="69">
        <v>90013.658299999996</v>
      </c>
      <c r="J20" s="70">
        <v>3.0187444212489001</v>
      </c>
      <c r="K20" s="69">
        <v>20665.3413</v>
      </c>
      <c r="L20" s="70">
        <v>2.6684301508817598</v>
      </c>
      <c r="M20" s="70">
        <v>3.3557789340745101</v>
      </c>
      <c r="N20" s="69">
        <v>24830752.6208</v>
      </c>
      <c r="O20" s="69">
        <v>364420669.47359997</v>
      </c>
      <c r="P20" s="69">
        <v>96266</v>
      </c>
      <c r="Q20" s="69">
        <v>55003</v>
      </c>
      <c r="R20" s="70">
        <v>75.019544388487901</v>
      </c>
      <c r="S20" s="69">
        <v>30.974844898510401</v>
      </c>
      <c r="T20" s="69">
        <v>36.8734552588041</v>
      </c>
      <c r="U20" s="71">
        <v>-19.043228076268299</v>
      </c>
      <c r="V20" s="55"/>
      <c r="W20" s="55"/>
    </row>
    <row r="21" spans="1:23" ht="12" thickBot="1" x14ac:dyDescent="0.2">
      <c r="A21" s="53"/>
      <c r="B21" s="42" t="s">
        <v>19</v>
      </c>
      <c r="C21" s="43"/>
      <c r="D21" s="69">
        <v>730475.62040000001</v>
      </c>
      <c r="E21" s="69">
        <v>750660.13970000006</v>
      </c>
      <c r="F21" s="70">
        <v>97.311097495057197</v>
      </c>
      <c r="G21" s="69">
        <v>299747.0159</v>
      </c>
      <c r="H21" s="70">
        <v>143.69737867338699</v>
      </c>
      <c r="I21" s="69">
        <v>37543.600200000001</v>
      </c>
      <c r="J21" s="70">
        <v>5.1396102965683603</v>
      </c>
      <c r="K21" s="69">
        <v>38480.455300000001</v>
      </c>
      <c r="L21" s="70">
        <v>12.837644166184999</v>
      </c>
      <c r="M21" s="70">
        <v>-2.4346258189934002E-2</v>
      </c>
      <c r="N21" s="69">
        <v>6177853.9779000003</v>
      </c>
      <c r="O21" s="69">
        <v>138119963.46160001</v>
      </c>
      <c r="P21" s="69">
        <v>54314</v>
      </c>
      <c r="Q21" s="69">
        <v>36688</v>
      </c>
      <c r="R21" s="70">
        <v>48.042956825119902</v>
      </c>
      <c r="S21" s="69">
        <v>13.4491221489855</v>
      </c>
      <c r="T21" s="69">
        <v>12.283359997819501</v>
      </c>
      <c r="U21" s="71">
        <v>8.6679423255443506</v>
      </c>
      <c r="V21" s="55"/>
      <c r="W21" s="55"/>
    </row>
    <row r="22" spans="1:23" ht="12" thickBot="1" x14ac:dyDescent="0.2">
      <c r="A22" s="53"/>
      <c r="B22" s="42" t="s">
        <v>20</v>
      </c>
      <c r="C22" s="43"/>
      <c r="D22" s="69">
        <v>1789784.2068</v>
      </c>
      <c r="E22" s="69">
        <v>1652330.2738999999</v>
      </c>
      <c r="F22" s="70">
        <v>108.318792863098</v>
      </c>
      <c r="G22" s="69">
        <v>794908.10250000004</v>
      </c>
      <c r="H22" s="70">
        <v>125.156115678164</v>
      </c>
      <c r="I22" s="69">
        <v>18737.268100000001</v>
      </c>
      <c r="J22" s="70">
        <v>1.04690096318935</v>
      </c>
      <c r="K22" s="69">
        <v>98069.447</v>
      </c>
      <c r="L22" s="70">
        <v>12.3372056079904</v>
      </c>
      <c r="M22" s="70">
        <v>-0.80893878090288396</v>
      </c>
      <c r="N22" s="69">
        <v>13717715.6809</v>
      </c>
      <c r="O22" s="69">
        <v>422208878.70279998</v>
      </c>
      <c r="P22" s="69">
        <v>109846</v>
      </c>
      <c r="Q22" s="69">
        <v>63205</v>
      </c>
      <c r="R22" s="70">
        <v>73.793212562297299</v>
      </c>
      <c r="S22" s="69">
        <v>16.293576523496501</v>
      </c>
      <c r="T22" s="69">
        <v>16.1247299438336</v>
      </c>
      <c r="U22" s="71">
        <v>1.03627696116618</v>
      </c>
      <c r="V22" s="55"/>
      <c r="W22" s="55"/>
    </row>
    <row r="23" spans="1:23" ht="12" thickBot="1" x14ac:dyDescent="0.2">
      <c r="A23" s="53"/>
      <c r="B23" s="42" t="s">
        <v>21</v>
      </c>
      <c r="C23" s="43"/>
      <c r="D23" s="69">
        <v>5949750.5071</v>
      </c>
      <c r="E23" s="69">
        <v>7621430.1897999998</v>
      </c>
      <c r="F23" s="70">
        <v>78.066063178834099</v>
      </c>
      <c r="G23" s="69">
        <v>2002055.0959000001</v>
      </c>
      <c r="H23" s="70">
        <v>197.18215643937401</v>
      </c>
      <c r="I23" s="69">
        <v>423267.7819</v>
      </c>
      <c r="J23" s="70">
        <v>7.1140425366560001</v>
      </c>
      <c r="K23" s="69">
        <v>122024.1801</v>
      </c>
      <c r="L23" s="70">
        <v>6.0949461555724804</v>
      </c>
      <c r="M23" s="70">
        <v>2.4687205564760002</v>
      </c>
      <c r="N23" s="69">
        <v>43003980.609399997</v>
      </c>
      <c r="O23" s="69">
        <v>921944908.1056</v>
      </c>
      <c r="P23" s="69">
        <v>193492</v>
      </c>
      <c r="Q23" s="69">
        <v>103454</v>
      </c>
      <c r="R23" s="70">
        <v>87.031917567228007</v>
      </c>
      <c r="S23" s="69">
        <v>30.7493359265499</v>
      </c>
      <c r="T23" s="69">
        <v>32.438847915015401</v>
      </c>
      <c r="U23" s="71">
        <v>-5.4944665878350003</v>
      </c>
      <c r="V23" s="55"/>
      <c r="W23" s="55"/>
    </row>
    <row r="24" spans="1:23" ht="12" thickBot="1" x14ac:dyDescent="0.2">
      <c r="A24" s="53"/>
      <c r="B24" s="42" t="s">
        <v>22</v>
      </c>
      <c r="C24" s="43"/>
      <c r="D24" s="69">
        <v>453095.1753</v>
      </c>
      <c r="E24" s="69">
        <v>555272.09719999996</v>
      </c>
      <c r="F24" s="70">
        <v>81.598765287282703</v>
      </c>
      <c r="G24" s="69">
        <v>267086.72989999998</v>
      </c>
      <c r="H24" s="70">
        <v>69.643462058052606</v>
      </c>
      <c r="I24" s="69">
        <v>10801.9391</v>
      </c>
      <c r="J24" s="70">
        <v>2.3840331322989501</v>
      </c>
      <c r="K24" s="69">
        <v>41009.9899</v>
      </c>
      <c r="L24" s="70">
        <v>15.3545591409032</v>
      </c>
      <c r="M24" s="70">
        <v>-0.73660224919977402</v>
      </c>
      <c r="N24" s="69">
        <v>3711398.4360000002</v>
      </c>
      <c r="O24" s="69">
        <v>96741500.652700007</v>
      </c>
      <c r="P24" s="69">
        <v>44903</v>
      </c>
      <c r="Q24" s="69">
        <v>33645</v>
      </c>
      <c r="R24" s="70">
        <v>33.461138356367996</v>
      </c>
      <c r="S24" s="69">
        <v>10.090532376455901</v>
      </c>
      <c r="T24" s="69">
        <v>10.1581059830584</v>
      </c>
      <c r="U24" s="71">
        <v>-0.66967335400614802</v>
      </c>
      <c r="V24" s="55"/>
      <c r="W24" s="55"/>
    </row>
    <row r="25" spans="1:23" ht="12" thickBot="1" x14ac:dyDescent="0.2">
      <c r="A25" s="53"/>
      <c r="B25" s="42" t="s">
        <v>23</v>
      </c>
      <c r="C25" s="43"/>
      <c r="D25" s="69">
        <v>550570.26450000005</v>
      </c>
      <c r="E25" s="69">
        <v>625911.65650000004</v>
      </c>
      <c r="F25" s="70">
        <v>87.962935149459099</v>
      </c>
      <c r="G25" s="69">
        <v>237512.7335</v>
      </c>
      <c r="H25" s="70">
        <v>131.80663048535001</v>
      </c>
      <c r="I25" s="69">
        <v>14689.9308</v>
      </c>
      <c r="J25" s="70">
        <v>2.6681300729781801</v>
      </c>
      <c r="K25" s="69">
        <v>24086.9715</v>
      </c>
      <c r="L25" s="70">
        <v>10.141339011619801</v>
      </c>
      <c r="M25" s="70">
        <v>-0.390129605957312</v>
      </c>
      <c r="N25" s="69">
        <v>4636907.0066</v>
      </c>
      <c r="O25" s="69">
        <v>96613238.351199999</v>
      </c>
      <c r="P25" s="69">
        <v>34475</v>
      </c>
      <c r="Q25" s="69">
        <v>27012</v>
      </c>
      <c r="R25" s="70">
        <v>27.628461424552</v>
      </c>
      <c r="S25" s="69">
        <v>15.9701309499637</v>
      </c>
      <c r="T25" s="69">
        <v>15.6348717606989</v>
      </c>
      <c r="U25" s="71">
        <v>2.09928891826373</v>
      </c>
      <c r="V25" s="55"/>
      <c r="W25" s="55"/>
    </row>
    <row r="26" spans="1:23" ht="12" thickBot="1" x14ac:dyDescent="0.2">
      <c r="A26" s="53"/>
      <c r="B26" s="42" t="s">
        <v>24</v>
      </c>
      <c r="C26" s="43"/>
      <c r="D26" s="69">
        <v>1004763.7269</v>
      </c>
      <c r="E26" s="69">
        <v>1122687.8925000001</v>
      </c>
      <c r="F26" s="70">
        <v>89.496264599646906</v>
      </c>
      <c r="G26" s="69">
        <v>419945.81890000001</v>
      </c>
      <c r="H26" s="70">
        <v>139.26032399414399</v>
      </c>
      <c r="I26" s="69">
        <v>173053.5478</v>
      </c>
      <c r="J26" s="70">
        <v>17.223307646059499</v>
      </c>
      <c r="K26" s="69">
        <v>86028.3076</v>
      </c>
      <c r="L26" s="70">
        <v>20.485573073531601</v>
      </c>
      <c r="M26" s="70">
        <v>1.0115884251104299</v>
      </c>
      <c r="N26" s="69">
        <v>7291927.3210000005</v>
      </c>
      <c r="O26" s="69">
        <v>197636833.86970001</v>
      </c>
      <c r="P26" s="69">
        <v>82541</v>
      </c>
      <c r="Q26" s="69">
        <v>57493</v>
      </c>
      <c r="R26" s="70">
        <v>43.567042944358498</v>
      </c>
      <c r="S26" s="69">
        <v>12.1729047006942</v>
      </c>
      <c r="T26" s="69">
        <v>13.3559247960621</v>
      </c>
      <c r="U26" s="71">
        <v>-9.7184700320578692</v>
      </c>
      <c r="V26" s="55"/>
      <c r="W26" s="55"/>
    </row>
    <row r="27" spans="1:23" ht="12" thickBot="1" x14ac:dyDescent="0.2">
      <c r="A27" s="53"/>
      <c r="B27" s="42" t="s">
        <v>25</v>
      </c>
      <c r="C27" s="43"/>
      <c r="D27" s="69">
        <v>458963.12790000002</v>
      </c>
      <c r="E27" s="69">
        <v>328428.29479999997</v>
      </c>
      <c r="F27" s="70">
        <v>139.74530671283699</v>
      </c>
      <c r="G27" s="69">
        <v>221801.01749999999</v>
      </c>
      <c r="H27" s="70">
        <v>106.925618769986</v>
      </c>
      <c r="I27" s="69">
        <v>87752.209499999997</v>
      </c>
      <c r="J27" s="70">
        <v>19.119664340251699</v>
      </c>
      <c r="K27" s="69">
        <v>64262.501499999998</v>
      </c>
      <c r="L27" s="70">
        <v>28.9730417940937</v>
      </c>
      <c r="M27" s="70">
        <v>0.36552744527070702</v>
      </c>
      <c r="N27" s="69">
        <v>3671456.5589999999</v>
      </c>
      <c r="O27" s="69">
        <v>88789036.777199998</v>
      </c>
      <c r="P27" s="69">
        <v>56913</v>
      </c>
      <c r="Q27" s="69">
        <v>40974</v>
      </c>
      <c r="R27" s="70">
        <v>38.900278225215999</v>
      </c>
      <c r="S27" s="69">
        <v>8.0642933582837006</v>
      </c>
      <c r="T27" s="69">
        <v>8.1123915409772103</v>
      </c>
      <c r="U27" s="71">
        <v>-0.59643394103592295</v>
      </c>
      <c r="V27" s="55"/>
      <c r="W27" s="55"/>
    </row>
    <row r="28" spans="1:23" ht="12" thickBot="1" x14ac:dyDescent="0.2">
      <c r="A28" s="53"/>
      <c r="B28" s="42" t="s">
        <v>26</v>
      </c>
      <c r="C28" s="43"/>
      <c r="D28" s="69">
        <v>2179673.0164999999</v>
      </c>
      <c r="E28" s="69">
        <v>2680426.8997999998</v>
      </c>
      <c r="F28" s="70">
        <v>81.318129461491196</v>
      </c>
      <c r="G28" s="69">
        <v>890289.8835</v>
      </c>
      <c r="H28" s="70">
        <v>144.82733735343001</v>
      </c>
      <c r="I28" s="69">
        <v>-96803.590800000005</v>
      </c>
      <c r="J28" s="70">
        <v>-4.4411978341339404</v>
      </c>
      <c r="K28" s="69">
        <v>50844.846299999997</v>
      </c>
      <c r="L28" s="70">
        <v>5.7110439242680702</v>
      </c>
      <c r="M28" s="70">
        <v>-2.9039017293675999</v>
      </c>
      <c r="N28" s="69">
        <v>18456480.095699999</v>
      </c>
      <c r="O28" s="69">
        <v>312338362.9048</v>
      </c>
      <c r="P28" s="69">
        <v>78922</v>
      </c>
      <c r="Q28" s="69">
        <v>68925</v>
      </c>
      <c r="R28" s="70">
        <v>14.5041712005803</v>
      </c>
      <c r="S28" s="69">
        <v>27.618066147588799</v>
      </c>
      <c r="T28" s="69">
        <v>27.634178324265498</v>
      </c>
      <c r="U28" s="71">
        <v>-5.8339264562011002E-2</v>
      </c>
      <c r="V28" s="55"/>
      <c r="W28" s="55"/>
    </row>
    <row r="29" spans="1:23" ht="12" thickBot="1" x14ac:dyDescent="0.2">
      <c r="A29" s="53"/>
      <c r="B29" s="42" t="s">
        <v>27</v>
      </c>
      <c r="C29" s="43"/>
      <c r="D29" s="69">
        <v>938322.86140000005</v>
      </c>
      <c r="E29" s="69">
        <v>929620.44869999995</v>
      </c>
      <c r="F29" s="70">
        <v>100.93612535225201</v>
      </c>
      <c r="G29" s="69">
        <v>560444.10519999999</v>
      </c>
      <c r="H29" s="70">
        <v>67.424878358770599</v>
      </c>
      <c r="I29" s="69">
        <v>112716.55319999999</v>
      </c>
      <c r="J29" s="70">
        <v>12.0125553620024</v>
      </c>
      <c r="K29" s="69">
        <v>93541.191699999996</v>
      </c>
      <c r="L29" s="70">
        <v>16.6905478766021</v>
      </c>
      <c r="M29" s="70">
        <v>0.204993769605781</v>
      </c>
      <c r="N29" s="69">
        <v>9008133.0187999997</v>
      </c>
      <c r="O29" s="69">
        <v>214426216.91029999</v>
      </c>
      <c r="P29" s="69">
        <v>145281</v>
      </c>
      <c r="Q29" s="69">
        <v>130378</v>
      </c>
      <c r="R29" s="70">
        <v>11.430609458651</v>
      </c>
      <c r="S29" s="69">
        <v>6.4586756795451601</v>
      </c>
      <c r="T29" s="69">
        <v>6.9700764699565898</v>
      </c>
      <c r="U29" s="71">
        <v>-7.9180441283195897</v>
      </c>
      <c r="V29" s="55"/>
      <c r="W29" s="55"/>
    </row>
    <row r="30" spans="1:23" ht="12" thickBot="1" x14ac:dyDescent="0.2">
      <c r="A30" s="53"/>
      <c r="B30" s="42" t="s">
        <v>28</v>
      </c>
      <c r="C30" s="43"/>
      <c r="D30" s="69">
        <v>1594480.0808999999</v>
      </c>
      <c r="E30" s="69">
        <v>1805874.0412999999</v>
      </c>
      <c r="F30" s="70">
        <v>88.294091638427702</v>
      </c>
      <c r="G30" s="69">
        <v>673124.52410000004</v>
      </c>
      <c r="H30" s="70">
        <v>136.87743111601799</v>
      </c>
      <c r="I30" s="69">
        <v>111650.12910000001</v>
      </c>
      <c r="J30" s="70">
        <v>7.0022906173264596</v>
      </c>
      <c r="K30" s="69">
        <v>98820.550300000003</v>
      </c>
      <c r="L30" s="70">
        <v>14.680872076697501</v>
      </c>
      <c r="M30" s="70">
        <v>0.12982703254588099</v>
      </c>
      <c r="N30" s="69">
        <v>12006499.6854</v>
      </c>
      <c r="O30" s="69">
        <v>383940717.32429999</v>
      </c>
      <c r="P30" s="69">
        <v>114839</v>
      </c>
      <c r="Q30" s="69">
        <v>76529</v>
      </c>
      <c r="R30" s="70">
        <v>50.059454585843298</v>
      </c>
      <c r="S30" s="69">
        <v>13.8844824571792</v>
      </c>
      <c r="T30" s="69">
        <v>13.7896426714056</v>
      </c>
      <c r="U30" s="71">
        <v>0.683063168296423</v>
      </c>
      <c r="V30" s="55"/>
      <c r="W30" s="55"/>
    </row>
    <row r="31" spans="1:23" ht="12" thickBot="1" x14ac:dyDescent="0.2">
      <c r="A31" s="53"/>
      <c r="B31" s="42" t="s">
        <v>29</v>
      </c>
      <c r="C31" s="43"/>
      <c r="D31" s="69">
        <v>3949944.2546000001</v>
      </c>
      <c r="E31" s="69">
        <v>6613862.2593</v>
      </c>
      <c r="F31" s="70">
        <v>59.722203150599903</v>
      </c>
      <c r="G31" s="69">
        <v>800366.37390000001</v>
      </c>
      <c r="H31" s="70">
        <v>393.51701713214601</v>
      </c>
      <c r="I31" s="69">
        <v>-354995.4155</v>
      </c>
      <c r="J31" s="70">
        <v>-8.9873525452057201</v>
      </c>
      <c r="K31" s="69">
        <v>5083.2826999999997</v>
      </c>
      <c r="L31" s="70">
        <v>0.635119473501909</v>
      </c>
      <c r="M31" s="70">
        <v>-70.835859315870806</v>
      </c>
      <c r="N31" s="69">
        <v>32093523.687899999</v>
      </c>
      <c r="O31" s="69">
        <v>348722840.89600003</v>
      </c>
      <c r="P31" s="69">
        <v>82120</v>
      </c>
      <c r="Q31" s="69">
        <v>64165</v>
      </c>
      <c r="R31" s="70">
        <v>27.982545001168901</v>
      </c>
      <c r="S31" s="69">
        <v>48.099662135898697</v>
      </c>
      <c r="T31" s="69">
        <v>57.567252975921498</v>
      </c>
      <c r="U31" s="71">
        <v>-19.683279298872101</v>
      </c>
      <c r="V31" s="55"/>
      <c r="W31" s="55"/>
    </row>
    <row r="32" spans="1:23" ht="12" thickBot="1" x14ac:dyDescent="0.2">
      <c r="A32" s="53"/>
      <c r="B32" s="42" t="s">
        <v>30</v>
      </c>
      <c r="C32" s="43"/>
      <c r="D32" s="69">
        <v>156794.93210000001</v>
      </c>
      <c r="E32" s="69">
        <v>197652.53950000001</v>
      </c>
      <c r="F32" s="70">
        <v>79.328569466723195</v>
      </c>
      <c r="G32" s="69">
        <v>117724.8125</v>
      </c>
      <c r="H32" s="70">
        <v>33.187667722979</v>
      </c>
      <c r="I32" s="69">
        <v>38386.653599999998</v>
      </c>
      <c r="J32" s="70">
        <v>24.482075463713301</v>
      </c>
      <c r="K32" s="69">
        <v>30807.8138</v>
      </c>
      <c r="L32" s="70">
        <v>26.169346245507899</v>
      </c>
      <c r="M32" s="70">
        <v>0.24600381738219901</v>
      </c>
      <c r="N32" s="69">
        <v>1504211.2405999999</v>
      </c>
      <c r="O32" s="69">
        <v>46771409.498899996</v>
      </c>
      <c r="P32" s="69">
        <v>38365</v>
      </c>
      <c r="Q32" s="69">
        <v>32434</v>
      </c>
      <c r="R32" s="70">
        <v>18.286366158968999</v>
      </c>
      <c r="S32" s="69">
        <v>4.0869264199139801</v>
      </c>
      <c r="T32" s="69">
        <v>4.1588363322439399</v>
      </c>
      <c r="U32" s="71">
        <v>-1.7595108142776501</v>
      </c>
      <c r="V32" s="55"/>
      <c r="W32" s="55"/>
    </row>
    <row r="33" spans="1:23" ht="12" thickBot="1" x14ac:dyDescent="0.2">
      <c r="A33" s="53"/>
      <c r="B33" s="42" t="s">
        <v>31</v>
      </c>
      <c r="C33" s="43"/>
      <c r="D33" s="72"/>
      <c r="E33" s="72"/>
      <c r="F33" s="72"/>
      <c r="G33" s="69">
        <v>7.0941000000000001</v>
      </c>
      <c r="H33" s="72"/>
      <c r="I33" s="72"/>
      <c r="J33" s="72"/>
      <c r="K33" s="69">
        <v>1.4307000000000001</v>
      </c>
      <c r="L33" s="70">
        <v>20.167463103142001</v>
      </c>
      <c r="M33" s="72"/>
      <c r="N33" s="72"/>
      <c r="O33" s="69">
        <v>4994.4328999999998</v>
      </c>
      <c r="P33" s="72"/>
      <c r="Q33" s="72"/>
      <c r="R33" s="72"/>
      <c r="S33" s="72"/>
      <c r="T33" s="72"/>
      <c r="U33" s="73"/>
      <c r="V33" s="55"/>
      <c r="W33" s="55"/>
    </row>
    <row r="34" spans="1:23" ht="12" thickBot="1" x14ac:dyDescent="0.2">
      <c r="A34" s="53"/>
      <c r="B34" s="42" t="s">
        <v>36</v>
      </c>
      <c r="C34" s="4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55"/>
      <c r="W34" s="55"/>
    </row>
    <row r="35" spans="1:23" ht="12" thickBot="1" x14ac:dyDescent="0.2">
      <c r="A35" s="53"/>
      <c r="B35" s="42" t="s">
        <v>32</v>
      </c>
      <c r="C35" s="43"/>
      <c r="D35" s="69">
        <v>440872.72820000001</v>
      </c>
      <c r="E35" s="69">
        <v>357229.49949999998</v>
      </c>
      <c r="F35" s="70">
        <v>123.41442372958301</v>
      </c>
      <c r="G35" s="69">
        <v>168909.5906</v>
      </c>
      <c r="H35" s="70">
        <v>161.011069077803</v>
      </c>
      <c r="I35" s="69">
        <v>-8074.2088000000003</v>
      </c>
      <c r="J35" s="70">
        <v>-1.83141489222195</v>
      </c>
      <c r="K35" s="69">
        <v>23646.125199999999</v>
      </c>
      <c r="L35" s="70">
        <v>13.9992792096673</v>
      </c>
      <c r="M35" s="70">
        <v>-1.34146012218526</v>
      </c>
      <c r="N35" s="69">
        <v>3513545.8062999998</v>
      </c>
      <c r="O35" s="69">
        <v>56412617.072400004</v>
      </c>
      <c r="P35" s="69">
        <v>28838</v>
      </c>
      <c r="Q35" s="69">
        <v>23899</v>
      </c>
      <c r="R35" s="70">
        <v>20.666136658437601</v>
      </c>
      <c r="S35" s="69">
        <v>15.2879092932936</v>
      </c>
      <c r="T35" s="69">
        <v>15.143634093476701</v>
      </c>
      <c r="U35" s="71">
        <v>0.94372093037042504</v>
      </c>
      <c r="V35" s="55"/>
      <c r="W35" s="55"/>
    </row>
    <row r="36" spans="1:23" ht="12" thickBot="1" x14ac:dyDescent="0.2">
      <c r="A36" s="53"/>
      <c r="B36" s="42" t="s">
        <v>37</v>
      </c>
      <c r="C36" s="43"/>
      <c r="D36" s="72"/>
      <c r="E36" s="69">
        <v>1767526.6196000001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55"/>
      <c r="W36" s="55"/>
    </row>
    <row r="37" spans="1:23" ht="12" thickBot="1" x14ac:dyDescent="0.2">
      <c r="A37" s="53"/>
      <c r="B37" s="42" t="s">
        <v>38</v>
      </c>
      <c r="C37" s="43"/>
      <c r="D37" s="72"/>
      <c r="E37" s="69">
        <v>325751.87060000002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55"/>
      <c r="W37" s="55"/>
    </row>
    <row r="38" spans="1:23" ht="12" thickBot="1" x14ac:dyDescent="0.2">
      <c r="A38" s="53"/>
      <c r="B38" s="42" t="s">
        <v>39</v>
      </c>
      <c r="C38" s="43"/>
      <c r="D38" s="72"/>
      <c r="E38" s="69">
        <v>435756.30869999999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55"/>
      <c r="W38" s="55"/>
    </row>
    <row r="39" spans="1:23" ht="12" customHeight="1" thickBot="1" x14ac:dyDescent="0.2">
      <c r="A39" s="53"/>
      <c r="B39" s="42" t="s">
        <v>33</v>
      </c>
      <c r="C39" s="43"/>
      <c r="D39" s="69">
        <v>375770.93939999997</v>
      </c>
      <c r="E39" s="69">
        <v>553202.79980000004</v>
      </c>
      <c r="F39" s="70">
        <v>67.926434850990105</v>
      </c>
      <c r="G39" s="69">
        <v>369957.27389999997</v>
      </c>
      <c r="H39" s="70">
        <v>1.5714424097447199</v>
      </c>
      <c r="I39" s="69">
        <v>18030.3979</v>
      </c>
      <c r="J39" s="70">
        <v>4.7982416971332196</v>
      </c>
      <c r="K39" s="69">
        <v>16711.2533</v>
      </c>
      <c r="L39" s="70">
        <v>4.5170765596345799</v>
      </c>
      <c r="M39" s="70">
        <v>7.8937502551050004E-2</v>
      </c>
      <c r="N39" s="69">
        <v>2627352.2245</v>
      </c>
      <c r="O39" s="69">
        <v>89847851.984799996</v>
      </c>
      <c r="P39" s="69">
        <v>472</v>
      </c>
      <c r="Q39" s="69">
        <v>315</v>
      </c>
      <c r="R39" s="70">
        <v>49.841269841269799</v>
      </c>
      <c r="S39" s="69">
        <v>796.12487161016998</v>
      </c>
      <c r="T39" s="69">
        <v>613.03215174603201</v>
      </c>
      <c r="U39" s="71">
        <v>22.997990188879701</v>
      </c>
      <c r="V39" s="55"/>
      <c r="W39" s="55"/>
    </row>
    <row r="40" spans="1:23" ht="12" thickBot="1" x14ac:dyDescent="0.2">
      <c r="A40" s="53"/>
      <c r="B40" s="42" t="s">
        <v>34</v>
      </c>
      <c r="C40" s="43"/>
      <c r="D40" s="69">
        <v>1979721.3873999999</v>
      </c>
      <c r="E40" s="69">
        <v>928453.67760000005</v>
      </c>
      <c r="F40" s="70">
        <v>213.22780394574599</v>
      </c>
      <c r="G40" s="69">
        <v>747915.90839999996</v>
      </c>
      <c r="H40" s="70">
        <v>164.69839258201799</v>
      </c>
      <c r="I40" s="69">
        <v>-2036.7154</v>
      </c>
      <c r="J40" s="70">
        <v>-0.10287889058343</v>
      </c>
      <c r="K40" s="69">
        <v>48771.078699999998</v>
      </c>
      <c r="L40" s="70">
        <v>6.5209307827580396</v>
      </c>
      <c r="M40" s="70">
        <v>-1.0417607207855299</v>
      </c>
      <c r="N40" s="69">
        <v>7344626.1953999996</v>
      </c>
      <c r="O40" s="69">
        <v>170021864.29179999</v>
      </c>
      <c r="P40" s="69">
        <v>7519</v>
      </c>
      <c r="Q40" s="69">
        <v>3483</v>
      </c>
      <c r="R40" s="70">
        <v>115.877117427505</v>
      </c>
      <c r="S40" s="69">
        <v>263.29583553664099</v>
      </c>
      <c r="T40" s="69">
        <v>321.80566210163602</v>
      </c>
      <c r="U40" s="71">
        <v>-22.222085831985599</v>
      </c>
      <c r="V40" s="55"/>
      <c r="W40" s="55"/>
    </row>
    <row r="41" spans="1:23" ht="12" thickBot="1" x14ac:dyDescent="0.2">
      <c r="A41" s="53"/>
      <c r="B41" s="42" t="s">
        <v>40</v>
      </c>
      <c r="C41" s="43"/>
      <c r="D41" s="72"/>
      <c r="E41" s="69">
        <v>585262.31920000003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55"/>
      <c r="W41" s="55"/>
    </row>
    <row r="42" spans="1:23" ht="12" thickBot="1" x14ac:dyDescent="0.2">
      <c r="A42" s="53"/>
      <c r="B42" s="42" t="s">
        <v>41</v>
      </c>
      <c r="C42" s="43"/>
      <c r="D42" s="72"/>
      <c r="E42" s="69">
        <v>225296.31690000001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55"/>
      <c r="W42" s="55"/>
    </row>
    <row r="43" spans="1:23" ht="12" thickBot="1" x14ac:dyDescent="0.2">
      <c r="A43" s="53"/>
      <c r="B43" s="42" t="s">
        <v>71</v>
      </c>
      <c r="C43" s="43"/>
      <c r="D43" s="69">
        <v>427.35039999999998</v>
      </c>
      <c r="E43" s="72"/>
      <c r="F43" s="72"/>
      <c r="G43" s="72"/>
      <c r="H43" s="72"/>
      <c r="I43" s="69">
        <v>427.3503</v>
      </c>
      <c r="J43" s="70">
        <v>99.999976599998504</v>
      </c>
      <c r="K43" s="72"/>
      <c r="L43" s="72"/>
      <c r="M43" s="72"/>
      <c r="N43" s="69">
        <v>6752.1368000000002</v>
      </c>
      <c r="O43" s="69">
        <v>6923.0770000000002</v>
      </c>
      <c r="P43" s="69">
        <v>1</v>
      </c>
      <c r="Q43" s="69">
        <v>2</v>
      </c>
      <c r="R43" s="70">
        <v>-50</v>
      </c>
      <c r="S43" s="69">
        <v>427.35039999999998</v>
      </c>
      <c r="T43" s="69">
        <v>299.14530000000002</v>
      </c>
      <c r="U43" s="71">
        <v>29.999995319999702</v>
      </c>
      <c r="V43" s="55"/>
      <c r="W43" s="55"/>
    </row>
    <row r="44" spans="1:23" ht="12" thickBot="1" x14ac:dyDescent="0.2">
      <c r="A44" s="54"/>
      <c r="B44" s="42" t="s">
        <v>35</v>
      </c>
      <c r="C44" s="43"/>
      <c r="D44" s="74">
        <v>12916.5506</v>
      </c>
      <c r="E44" s="75"/>
      <c r="F44" s="75"/>
      <c r="G44" s="74">
        <v>8090.5571</v>
      </c>
      <c r="H44" s="76">
        <v>59.649705704444003</v>
      </c>
      <c r="I44" s="74">
        <v>854.11339999999996</v>
      </c>
      <c r="J44" s="76">
        <v>6.6125502578064497</v>
      </c>
      <c r="K44" s="74">
        <v>1443.3526999999999</v>
      </c>
      <c r="L44" s="76">
        <v>17.839966792892401</v>
      </c>
      <c r="M44" s="76">
        <v>-0.40824345982794102</v>
      </c>
      <c r="N44" s="74">
        <v>286861.09149999998</v>
      </c>
      <c r="O44" s="74">
        <v>10558177.4428</v>
      </c>
      <c r="P44" s="74">
        <v>34</v>
      </c>
      <c r="Q44" s="74">
        <v>49</v>
      </c>
      <c r="R44" s="76">
        <v>-30.612244897959201</v>
      </c>
      <c r="S44" s="74">
        <v>379.89854705882402</v>
      </c>
      <c r="T44" s="74">
        <v>368.48865714285699</v>
      </c>
      <c r="U44" s="77">
        <v>3.00340446266559</v>
      </c>
      <c r="V44" s="55"/>
      <c r="W44" s="5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103739</v>
      </c>
      <c r="D2" s="32">
        <v>1170909.00004872</v>
      </c>
      <c r="E2" s="32">
        <v>996657.41061452997</v>
      </c>
      <c r="F2" s="32">
        <v>174251.589434188</v>
      </c>
      <c r="G2" s="32">
        <v>996657.41061452997</v>
      </c>
      <c r="H2" s="32">
        <v>0.148817362772801</v>
      </c>
    </row>
    <row r="3" spans="1:8" ht="14.25" x14ac:dyDescent="0.2">
      <c r="A3" s="32">
        <v>2</v>
      </c>
      <c r="B3" s="33">
        <v>13</v>
      </c>
      <c r="C3" s="32">
        <v>12762.739</v>
      </c>
      <c r="D3" s="32">
        <v>110371.208237962</v>
      </c>
      <c r="E3" s="32">
        <v>86410.221583079896</v>
      </c>
      <c r="F3" s="32">
        <v>23960.986654882399</v>
      </c>
      <c r="G3" s="32">
        <v>86410.221583079896</v>
      </c>
      <c r="H3" s="32">
        <v>0.217094539757344</v>
      </c>
    </row>
    <row r="4" spans="1:8" ht="14.25" x14ac:dyDescent="0.2">
      <c r="A4" s="32">
        <v>3</v>
      </c>
      <c r="B4" s="33">
        <v>14</v>
      </c>
      <c r="C4" s="32">
        <v>163173</v>
      </c>
      <c r="D4" s="32">
        <v>153357.167730769</v>
      </c>
      <c r="E4" s="32">
        <v>117261.558511966</v>
      </c>
      <c r="F4" s="32">
        <v>36095.609218803402</v>
      </c>
      <c r="G4" s="32">
        <v>117261.558511966</v>
      </c>
      <c r="H4" s="32">
        <v>0.23536956082921501</v>
      </c>
    </row>
    <row r="5" spans="1:8" ht="14.25" x14ac:dyDescent="0.2">
      <c r="A5" s="32">
        <v>4</v>
      </c>
      <c r="B5" s="33">
        <v>15</v>
      </c>
      <c r="C5" s="32">
        <v>6282</v>
      </c>
      <c r="D5" s="32">
        <v>108568.59186923099</v>
      </c>
      <c r="E5" s="32">
        <v>82982.796793162401</v>
      </c>
      <c r="F5" s="32">
        <v>25585.7950760684</v>
      </c>
      <c r="G5" s="32">
        <v>82982.796793162401</v>
      </c>
      <c r="H5" s="32">
        <v>0.23566479619525799</v>
      </c>
    </row>
    <row r="6" spans="1:8" ht="14.25" x14ac:dyDescent="0.2">
      <c r="A6" s="32">
        <v>5</v>
      </c>
      <c r="B6" s="33">
        <v>16</v>
      </c>
      <c r="C6" s="32">
        <v>27606</v>
      </c>
      <c r="D6" s="32">
        <v>1290741.1226700901</v>
      </c>
      <c r="E6" s="32">
        <v>1386776.86715726</v>
      </c>
      <c r="F6" s="32">
        <v>-96035.744487179501</v>
      </c>
      <c r="G6" s="32">
        <v>1386776.86715726</v>
      </c>
      <c r="H6" s="32">
        <v>-7.4403567687156003E-2</v>
      </c>
    </row>
    <row r="7" spans="1:8" ht="14.25" x14ac:dyDescent="0.2">
      <c r="A7" s="32">
        <v>6</v>
      </c>
      <c r="B7" s="33">
        <v>17</v>
      </c>
      <c r="C7" s="32">
        <v>59329</v>
      </c>
      <c r="D7" s="32">
        <v>1126904.7090906</v>
      </c>
      <c r="E7" s="32">
        <v>1021360.12972906</v>
      </c>
      <c r="F7" s="32">
        <v>105544.579361538</v>
      </c>
      <c r="G7" s="32">
        <v>1021360.12972906</v>
      </c>
      <c r="H7" s="32">
        <v>9.3658832472811301E-2</v>
      </c>
    </row>
    <row r="8" spans="1:8" ht="14.25" x14ac:dyDescent="0.2">
      <c r="A8" s="32">
        <v>7</v>
      </c>
      <c r="B8" s="33">
        <v>18</v>
      </c>
      <c r="C8" s="32">
        <v>238302</v>
      </c>
      <c r="D8" s="32">
        <v>476243.83170769201</v>
      </c>
      <c r="E8" s="32">
        <v>405954.31213760702</v>
      </c>
      <c r="F8" s="32">
        <v>70289.519570085497</v>
      </c>
      <c r="G8" s="32">
        <v>405954.31213760702</v>
      </c>
      <c r="H8" s="32">
        <v>0.14759145397861601</v>
      </c>
    </row>
    <row r="9" spans="1:8" ht="14.25" x14ac:dyDescent="0.2">
      <c r="A9" s="32">
        <v>8</v>
      </c>
      <c r="B9" s="33">
        <v>19</v>
      </c>
      <c r="C9" s="32">
        <v>71921</v>
      </c>
      <c r="D9" s="32">
        <v>291846.104067521</v>
      </c>
      <c r="E9" s="32">
        <v>230115.96859145301</v>
      </c>
      <c r="F9" s="32">
        <v>61730.135476068397</v>
      </c>
      <c r="G9" s="32">
        <v>230115.96859145301</v>
      </c>
      <c r="H9" s="32">
        <v>0.21151605115066599</v>
      </c>
    </row>
    <row r="10" spans="1:8" ht="14.25" x14ac:dyDescent="0.2">
      <c r="A10" s="32">
        <v>9</v>
      </c>
      <c r="B10" s="33">
        <v>21</v>
      </c>
      <c r="C10" s="32">
        <v>277431</v>
      </c>
      <c r="D10" s="32">
        <v>1086316.8714692299</v>
      </c>
      <c r="E10" s="32">
        <v>1048604.30349231</v>
      </c>
      <c r="F10" s="32">
        <v>37712.567976923099</v>
      </c>
      <c r="G10" s="32">
        <v>1048604.30349231</v>
      </c>
      <c r="H10" s="37">
        <v>3.4715992145015001E-2</v>
      </c>
    </row>
    <row r="11" spans="1:8" ht="14.25" x14ac:dyDescent="0.2">
      <c r="A11" s="32">
        <v>10</v>
      </c>
      <c r="B11" s="33">
        <v>22</v>
      </c>
      <c r="C11" s="32">
        <v>105751</v>
      </c>
      <c r="D11" s="32">
        <v>1678784.14176752</v>
      </c>
      <c r="E11" s="32">
        <v>1687511.23004274</v>
      </c>
      <c r="F11" s="32">
        <v>-8727.0882752136804</v>
      </c>
      <c r="G11" s="32">
        <v>1687511.23004274</v>
      </c>
      <c r="H11" s="32">
        <v>-5.1984576563996396E-3</v>
      </c>
    </row>
    <row r="12" spans="1:8" ht="14.25" x14ac:dyDescent="0.2">
      <c r="A12" s="32">
        <v>11</v>
      </c>
      <c r="B12" s="33">
        <v>23</v>
      </c>
      <c r="C12" s="32">
        <v>400476.19799999997</v>
      </c>
      <c r="D12" s="32">
        <v>2984254.3937897398</v>
      </c>
      <c r="E12" s="32">
        <v>2874617.2449854701</v>
      </c>
      <c r="F12" s="32">
        <v>109637.14880427399</v>
      </c>
      <c r="G12" s="32">
        <v>2874617.2449854701</v>
      </c>
      <c r="H12" s="32">
        <v>3.67385397948745E-2</v>
      </c>
    </row>
    <row r="13" spans="1:8" ht="14.25" x14ac:dyDescent="0.2">
      <c r="A13" s="32">
        <v>12</v>
      </c>
      <c r="B13" s="33">
        <v>24</v>
      </c>
      <c r="C13" s="32">
        <v>52942.455999999998</v>
      </c>
      <c r="D13" s="32">
        <v>1734746.0608846201</v>
      </c>
      <c r="E13" s="32">
        <v>1797018.64524615</v>
      </c>
      <c r="F13" s="32">
        <v>-62272.584361538502</v>
      </c>
      <c r="G13" s="32">
        <v>1797018.64524615</v>
      </c>
      <c r="H13" s="32">
        <v>-3.5897233471614401E-2</v>
      </c>
    </row>
    <row r="14" spans="1:8" ht="14.25" x14ac:dyDescent="0.2">
      <c r="A14" s="32">
        <v>13</v>
      </c>
      <c r="B14" s="33">
        <v>25</v>
      </c>
      <c r="C14" s="32">
        <v>192151</v>
      </c>
      <c r="D14" s="32">
        <v>2981824.8596000001</v>
      </c>
      <c r="E14" s="32">
        <v>2891810.7607</v>
      </c>
      <c r="F14" s="32">
        <v>90014.098899999997</v>
      </c>
      <c r="G14" s="32">
        <v>2891810.7607</v>
      </c>
      <c r="H14" s="32">
        <v>3.0187587513800199E-2</v>
      </c>
    </row>
    <row r="15" spans="1:8" ht="14.25" x14ac:dyDescent="0.2">
      <c r="A15" s="32">
        <v>14</v>
      </c>
      <c r="B15" s="33">
        <v>26</v>
      </c>
      <c r="C15" s="32">
        <v>112903</v>
      </c>
      <c r="D15" s="32">
        <v>730475.339179729</v>
      </c>
      <c r="E15" s="32">
        <v>692932.02008479706</v>
      </c>
      <c r="F15" s="32">
        <v>37543.319094932303</v>
      </c>
      <c r="G15" s="32">
        <v>692932.02008479706</v>
      </c>
      <c r="H15" s="32">
        <v>5.1395737927430601E-2</v>
      </c>
    </row>
    <row r="16" spans="1:8" ht="14.25" x14ac:dyDescent="0.2">
      <c r="A16" s="32">
        <v>15</v>
      </c>
      <c r="B16" s="33">
        <v>27</v>
      </c>
      <c r="C16" s="32">
        <v>238048.54399999999</v>
      </c>
      <c r="D16" s="32">
        <v>1789786.5364999999</v>
      </c>
      <c r="E16" s="32">
        <v>1771046.9288999999</v>
      </c>
      <c r="F16" s="32">
        <v>18739.607599999999</v>
      </c>
      <c r="G16" s="32">
        <v>1771046.9288999999</v>
      </c>
      <c r="H16" s="32">
        <v>1.04703031438856E-2</v>
      </c>
    </row>
    <row r="17" spans="1:8" ht="14.25" x14ac:dyDescent="0.2">
      <c r="A17" s="32">
        <v>16</v>
      </c>
      <c r="B17" s="33">
        <v>29</v>
      </c>
      <c r="C17" s="32">
        <v>454266</v>
      </c>
      <c r="D17" s="32">
        <v>5949751.7707923101</v>
      </c>
      <c r="E17" s="32">
        <v>5526482.7698931601</v>
      </c>
      <c r="F17" s="32">
        <v>423269.00089914497</v>
      </c>
      <c r="G17" s="32">
        <v>5526482.7698931601</v>
      </c>
      <c r="H17" s="32">
        <v>7.1140615139105204E-2</v>
      </c>
    </row>
    <row r="18" spans="1:8" ht="14.25" x14ac:dyDescent="0.2">
      <c r="A18" s="32">
        <v>17</v>
      </c>
      <c r="B18" s="33">
        <v>31</v>
      </c>
      <c r="C18" s="32">
        <v>48217.375</v>
      </c>
      <c r="D18" s="32">
        <v>453095.49039392598</v>
      </c>
      <c r="E18" s="32">
        <v>442293.21791510202</v>
      </c>
      <c r="F18" s="32">
        <v>10802.272478824299</v>
      </c>
      <c r="G18" s="32">
        <v>442293.21791510202</v>
      </c>
      <c r="H18" s="32">
        <v>2.3841050524322501E-2</v>
      </c>
    </row>
    <row r="19" spans="1:8" ht="14.25" x14ac:dyDescent="0.2">
      <c r="A19" s="32">
        <v>18</v>
      </c>
      <c r="B19" s="33">
        <v>32</v>
      </c>
      <c r="C19" s="32">
        <v>36597.122000000003</v>
      </c>
      <c r="D19" s="32">
        <v>550570.26333942194</v>
      </c>
      <c r="E19" s="32">
        <v>535880.33135328896</v>
      </c>
      <c r="F19" s="32">
        <v>14689.9319861328</v>
      </c>
      <c r="G19" s="32">
        <v>535880.33135328896</v>
      </c>
      <c r="H19" s="32">
        <v>2.6681302940396098E-2</v>
      </c>
    </row>
    <row r="20" spans="1:8" ht="14.25" x14ac:dyDescent="0.2">
      <c r="A20" s="32">
        <v>19</v>
      </c>
      <c r="B20" s="33">
        <v>33</v>
      </c>
      <c r="C20" s="32">
        <v>81129.06</v>
      </c>
      <c r="D20" s="32">
        <v>1004763.7266351799</v>
      </c>
      <c r="E20" s="32">
        <v>831710.08093210496</v>
      </c>
      <c r="F20" s="32">
        <v>173053.645703074</v>
      </c>
      <c r="G20" s="32">
        <v>831710.08093210496</v>
      </c>
      <c r="H20" s="32">
        <v>0.17223317394489099</v>
      </c>
    </row>
    <row r="21" spans="1:8" ht="14.25" x14ac:dyDescent="0.2">
      <c r="A21" s="32">
        <v>20</v>
      </c>
      <c r="B21" s="33">
        <v>34</v>
      </c>
      <c r="C21" s="32">
        <v>67713.091</v>
      </c>
      <c r="D21" s="32">
        <v>458963.04895238602</v>
      </c>
      <c r="E21" s="32">
        <v>371210.93363518902</v>
      </c>
      <c r="F21" s="32">
        <v>87752.115317197502</v>
      </c>
      <c r="G21" s="32">
        <v>371210.93363518902</v>
      </c>
      <c r="H21" s="32">
        <v>0.19119647108301499</v>
      </c>
    </row>
    <row r="22" spans="1:8" ht="14.25" x14ac:dyDescent="0.2">
      <c r="A22" s="32">
        <v>21</v>
      </c>
      <c r="B22" s="33">
        <v>35</v>
      </c>
      <c r="C22" s="32">
        <v>107908.96400000001</v>
      </c>
      <c r="D22" s="32">
        <v>2179673.00926106</v>
      </c>
      <c r="E22" s="32">
        <v>2276476.62461947</v>
      </c>
      <c r="F22" s="32">
        <v>-96803.6153584071</v>
      </c>
      <c r="G22" s="32">
        <v>2276476.62461947</v>
      </c>
      <c r="H22" s="32">
        <v>-4.4411989755850902E-2</v>
      </c>
    </row>
    <row r="23" spans="1:8" ht="14.25" x14ac:dyDescent="0.2">
      <c r="A23" s="32">
        <v>22</v>
      </c>
      <c r="B23" s="33">
        <v>36</v>
      </c>
      <c r="C23" s="32">
        <v>278316.36200000002</v>
      </c>
      <c r="D23" s="32">
        <v>938322.86034955794</v>
      </c>
      <c r="E23" s="32">
        <v>825606.28317351302</v>
      </c>
      <c r="F23" s="32">
        <v>112716.577176044</v>
      </c>
      <c r="G23" s="32">
        <v>825606.28317351302</v>
      </c>
      <c r="H23" s="32">
        <v>0.120125579306523</v>
      </c>
    </row>
    <row r="24" spans="1:8" ht="14.25" x14ac:dyDescent="0.2">
      <c r="A24" s="32">
        <v>23</v>
      </c>
      <c r="B24" s="33">
        <v>37</v>
      </c>
      <c r="C24" s="32">
        <v>183033.14799999999</v>
      </c>
      <c r="D24" s="32">
        <v>1594480.0199946901</v>
      </c>
      <c r="E24" s="32">
        <v>1482829.9398888201</v>
      </c>
      <c r="F24" s="32">
        <v>111650.080105873</v>
      </c>
      <c r="G24" s="32">
        <v>1482829.9398888201</v>
      </c>
      <c r="H24" s="32">
        <v>7.0022878120633195E-2</v>
      </c>
    </row>
    <row r="25" spans="1:8" ht="14.25" x14ac:dyDescent="0.2">
      <c r="A25" s="32">
        <v>24</v>
      </c>
      <c r="B25" s="33">
        <v>38</v>
      </c>
      <c r="C25" s="32">
        <v>954183.69200000004</v>
      </c>
      <c r="D25" s="32">
        <v>3949943.5382150402</v>
      </c>
      <c r="E25" s="32">
        <v>4304941.5448858403</v>
      </c>
      <c r="F25" s="32">
        <v>-354998.00667079602</v>
      </c>
      <c r="G25" s="32">
        <v>4304941.5448858403</v>
      </c>
      <c r="H25" s="32">
        <v>-8.9874197754031201E-2</v>
      </c>
    </row>
    <row r="26" spans="1:8" ht="14.25" x14ac:dyDescent="0.2">
      <c r="A26" s="32">
        <v>25</v>
      </c>
      <c r="B26" s="33">
        <v>39</v>
      </c>
      <c r="C26" s="32">
        <v>155048.644</v>
      </c>
      <c r="D26" s="32">
        <v>156794.80660270801</v>
      </c>
      <c r="E26" s="32">
        <v>118408.25766359099</v>
      </c>
      <c r="F26" s="32">
        <v>38386.548939116998</v>
      </c>
      <c r="G26" s="32">
        <v>118408.25766359099</v>
      </c>
      <c r="H26" s="32">
        <v>0.24482028308744999</v>
      </c>
    </row>
    <row r="27" spans="1:8" ht="14.25" x14ac:dyDescent="0.2">
      <c r="A27" s="32">
        <v>26</v>
      </c>
      <c r="B27" s="33">
        <v>42</v>
      </c>
      <c r="C27" s="32">
        <v>26113.814999999999</v>
      </c>
      <c r="D27" s="32">
        <v>440872.72749999998</v>
      </c>
      <c r="E27" s="32">
        <v>448946.93829999998</v>
      </c>
      <c r="F27" s="32">
        <v>-8074.2107999999998</v>
      </c>
      <c r="G27" s="32">
        <v>448946.93829999998</v>
      </c>
      <c r="H27" s="32">
        <v>-1.83141534877546E-2</v>
      </c>
    </row>
    <row r="28" spans="1:8" ht="14.25" x14ac:dyDescent="0.2">
      <c r="A28" s="32">
        <v>27</v>
      </c>
      <c r="B28" s="33">
        <v>75</v>
      </c>
      <c r="C28" s="32">
        <v>474</v>
      </c>
      <c r="D28" s="32">
        <v>375770.94017094001</v>
      </c>
      <c r="E28" s="32">
        <v>357740.54273504298</v>
      </c>
      <c r="F28" s="32">
        <v>18030.397435897401</v>
      </c>
      <c r="G28" s="32">
        <v>357740.54273504298</v>
      </c>
      <c r="H28" s="32">
        <v>4.7982415637822601E-2</v>
      </c>
    </row>
    <row r="29" spans="1:8" ht="14.25" x14ac:dyDescent="0.2">
      <c r="A29" s="32">
        <v>28</v>
      </c>
      <c r="B29" s="33">
        <v>76</v>
      </c>
      <c r="C29" s="32">
        <v>11315</v>
      </c>
      <c r="D29" s="32">
        <v>1979721.3754153801</v>
      </c>
      <c r="E29" s="32">
        <v>1981758.1058128199</v>
      </c>
      <c r="F29" s="32">
        <v>-2036.7303974358999</v>
      </c>
      <c r="G29" s="32">
        <v>1981758.1058128199</v>
      </c>
      <c r="H29" s="32">
        <v>-1.0287964875908601E-3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12916.5503365857</v>
      </c>
      <c r="E30" s="32">
        <v>12062.4372589063</v>
      </c>
      <c r="F30" s="32">
        <v>854.11307767944902</v>
      </c>
      <c r="G30" s="32">
        <v>12062.4372589063</v>
      </c>
      <c r="H30" s="32">
        <v>6.6125478972524104E-2</v>
      </c>
    </row>
    <row r="31" spans="1:8" ht="14.25" x14ac:dyDescent="0.2">
      <c r="A31" s="32">
        <v>30</v>
      </c>
      <c r="B31" s="33">
        <v>9101</v>
      </c>
      <c r="C31" s="32">
        <v>1</v>
      </c>
      <c r="D31" s="32">
        <v>427.35039999999998</v>
      </c>
      <c r="E31" s="32">
        <v>1E-4</v>
      </c>
      <c r="F31" s="32">
        <v>427.3503</v>
      </c>
      <c r="G31" s="32">
        <v>1E-4</v>
      </c>
      <c r="H31" s="32">
        <v>0.99999976599998497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2014-11-12T00:51:27Z</dcterms:modified>
</cp:coreProperties>
</file>