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<sst xmlns="http://schemas.openxmlformats.org/spreadsheetml/2006/main" count="116" uniqueCount="73">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</sst>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35" sqref="J3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RA!D7</f>
        <v>13484087.9824</v>
      </c>
      <c r="F3" s="25">
        <f>RA!I7</f>
        <v>1492272.6629999999</v>
      </c>
      <c r="G3" s="16">
        <f>E3-F3</f>
        <v>11991815.319399999</v>
      </c>
      <c r="H3" s="27">
        <f>RA!J7</f>
        <v>11.0669157969584</v>
      </c>
      <c r="I3" s="20">
        <f>SUM(I4:I40)</f>
        <v>13484091.953083901</v>
      </c>
      <c r="J3" s="21">
        <f>SUM(J4:J40)</f>
        <v>11991815.279904425</v>
      </c>
      <c r="K3" s="22">
        <f>E3-I3</f>
        <v>-3.9706839006394148</v>
      </c>
      <c r="L3" s="22">
        <f>G3-J3</f>
        <v>3.9495574310421944E-2</v>
      </c>
    </row>
    <row r="4" spans="1:13" x14ac:dyDescent="0.15">
      <c r="A4" s="42">
        <f>RA!A8</f>
        <v>41960</v>
      </c>
      <c r="B4" s="12">
        <v>12</v>
      </c>
      <c r="C4" s="39" t="s">
        <v>6</v>
      </c>
      <c r="D4" s="39"/>
      <c r="E4" s="15">
        <f>VLOOKUP(C4,RA!B8:D39,3,0)</f>
        <v>586387.58920000005</v>
      </c>
      <c r="F4" s="25">
        <f>VLOOKUP(C4,RA!B8:I43,8,0)</f>
        <v>133189.51190000001</v>
      </c>
      <c r="G4" s="16">
        <f t="shared" ref="G4:G40" si="0">E4-F4</f>
        <v>453198.0773</v>
      </c>
      <c r="H4" s="27">
        <f>RA!J8</f>
        <v>22.713562557097902</v>
      </c>
      <c r="I4" s="20">
        <f>VLOOKUP(B4,RMS!B:D,3,FALSE)</f>
        <v>586388.28601880302</v>
      </c>
      <c r="J4" s="21">
        <f>VLOOKUP(B4,RMS!B:E,4,FALSE)</f>
        <v>453198.08430854703</v>
      </c>
      <c r="K4" s="22">
        <f t="shared" ref="K4:K40" si="1">E4-I4</f>
        <v>-0.69681880297139287</v>
      </c>
      <c r="L4" s="22">
        <f t="shared" ref="L4:L40" si="2">G4-J4</f>
        <v>-7.0085470215417445E-3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VLOOKUP(C5,RA!B8:D40,3,0)</f>
        <v>67281.099300000002</v>
      </c>
      <c r="F5" s="25">
        <f>VLOOKUP(C5,RA!B9:I44,8,0)</f>
        <v>15169.435100000001</v>
      </c>
      <c r="G5" s="16">
        <f t="shared" si="0"/>
        <v>52111.664199999999</v>
      </c>
      <c r="H5" s="27">
        <f>RA!J9</f>
        <v>22.5463544113049</v>
      </c>
      <c r="I5" s="20">
        <f>VLOOKUP(B5,RMS!B:D,3,FALSE)</f>
        <v>67281.118402579203</v>
      </c>
      <c r="J5" s="21">
        <f>VLOOKUP(B5,RMS!B:E,4,FALSE)</f>
        <v>52111.670840647501</v>
      </c>
      <c r="K5" s="22">
        <f t="shared" si="1"/>
        <v>-1.9102579200989567E-2</v>
      </c>
      <c r="L5" s="22">
        <f t="shared" si="2"/>
        <v>-6.6406475016265176E-3</v>
      </c>
      <c r="M5" s="35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VLOOKUP(C6,RA!B10:D41,3,0)</f>
        <v>81855.962799999994</v>
      </c>
      <c r="F6" s="25">
        <f>VLOOKUP(C6,RA!B10:I45,8,0)</f>
        <v>22150.2199</v>
      </c>
      <c r="G6" s="16">
        <f t="shared" si="0"/>
        <v>59705.742899999997</v>
      </c>
      <c r="H6" s="27">
        <f>RA!J10</f>
        <v>27.059995560885401</v>
      </c>
      <c r="I6" s="20">
        <f>VLOOKUP(B6,RMS!B:D,3,FALSE)</f>
        <v>81857.802862393204</v>
      </c>
      <c r="J6" s="21">
        <f>VLOOKUP(B6,RMS!B:E,4,FALSE)</f>
        <v>59705.742617948701</v>
      </c>
      <c r="K6" s="22">
        <f t="shared" si="1"/>
        <v>-1.8400623932102462</v>
      </c>
      <c r="L6" s="22">
        <f t="shared" si="2"/>
        <v>2.8205129638081416E-4</v>
      </c>
      <c r="M6" s="35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VLOOKUP(C7,RA!B10:D42,3,0)</f>
        <v>63763.331200000001</v>
      </c>
      <c r="F7" s="25">
        <f>VLOOKUP(C7,RA!B11:I46,8,0)</f>
        <v>10875.5844</v>
      </c>
      <c r="G7" s="16">
        <f t="shared" si="0"/>
        <v>52887.746800000001</v>
      </c>
      <c r="H7" s="27">
        <f>RA!J11</f>
        <v>17.056173501800998</v>
      </c>
      <c r="I7" s="20">
        <f>VLOOKUP(B7,RMS!B:D,3,FALSE)</f>
        <v>63763.3711068376</v>
      </c>
      <c r="J7" s="21">
        <f>VLOOKUP(B7,RMS!B:E,4,FALSE)</f>
        <v>52887.747105128197</v>
      </c>
      <c r="K7" s="22">
        <f t="shared" si="1"/>
        <v>-3.9906837599119172E-2</v>
      </c>
      <c r="L7" s="22">
        <f t="shared" si="2"/>
        <v>-3.0512819648720324E-4</v>
      </c>
      <c r="M7" s="35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VLOOKUP(C8,RA!B12:D43,3,0)</f>
        <v>245384.09340000001</v>
      </c>
      <c r="F8" s="25">
        <f>VLOOKUP(C8,RA!B12:I47,8,0)</f>
        <v>35609.100700000003</v>
      </c>
      <c r="G8" s="16">
        <f t="shared" si="0"/>
        <v>209774.9927</v>
      </c>
      <c r="H8" s="27">
        <f>RA!J12</f>
        <v>14.5115766089832</v>
      </c>
      <c r="I8" s="20">
        <f>VLOOKUP(B8,RMS!B:D,3,FALSE)</f>
        <v>245384.19671196601</v>
      </c>
      <c r="J8" s="21">
        <f>VLOOKUP(B8,RMS!B:E,4,FALSE)</f>
        <v>209774.99084188</v>
      </c>
      <c r="K8" s="22">
        <f t="shared" si="1"/>
        <v>-0.10331196599872783</v>
      </c>
      <c r="L8" s="22">
        <f t="shared" si="2"/>
        <v>1.8581199983600527E-3</v>
      </c>
      <c r="M8" s="35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VLOOKUP(C9,RA!B12:D44,3,0)</f>
        <v>352225.22149999999</v>
      </c>
      <c r="F9" s="25">
        <f>VLOOKUP(C9,RA!B13:I48,8,0)</f>
        <v>81006.851999999999</v>
      </c>
      <c r="G9" s="16">
        <f t="shared" si="0"/>
        <v>271218.36949999997</v>
      </c>
      <c r="H9" s="27">
        <f>RA!J13</f>
        <v>22.998594948715201</v>
      </c>
      <c r="I9" s="20">
        <f>VLOOKUP(B9,RMS!B:D,3,FALSE)</f>
        <v>352225.40339487197</v>
      </c>
      <c r="J9" s="21">
        <f>VLOOKUP(B9,RMS!B:E,4,FALSE)</f>
        <v>271218.36945042701</v>
      </c>
      <c r="K9" s="22">
        <f t="shared" si="1"/>
        <v>-0.18189487198833376</v>
      </c>
      <c r="L9" s="22">
        <f t="shared" si="2"/>
        <v>4.9572961870580912E-5</v>
      </c>
      <c r="M9" s="35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VLOOKUP(C10,RA!B14:D45,3,0)</f>
        <v>171607.58859999999</v>
      </c>
      <c r="F10" s="25">
        <f>VLOOKUP(C10,RA!B14:I49,8,0)</f>
        <v>28276.220399999998</v>
      </c>
      <c r="G10" s="16">
        <f t="shared" si="0"/>
        <v>143331.3682</v>
      </c>
      <c r="H10" s="27">
        <f>RA!J14</f>
        <v>16.477255248839299</v>
      </c>
      <c r="I10" s="20">
        <f>VLOOKUP(B10,RMS!B:D,3,FALSE)</f>
        <v>171607.58883162399</v>
      </c>
      <c r="J10" s="21">
        <f>VLOOKUP(B10,RMS!B:E,4,FALSE)</f>
        <v>143331.367822222</v>
      </c>
      <c r="K10" s="22">
        <f t="shared" si="1"/>
        <v>-2.3162399884313345E-4</v>
      </c>
      <c r="L10" s="22">
        <f t="shared" si="2"/>
        <v>3.777779929805547E-4</v>
      </c>
      <c r="M10" s="35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VLOOKUP(C11,RA!B14:D46,3,0)</f>
        <v>119884.51760000001</v>
      </c>
      <c r="F11" s="25">
        <f>VLOOKUP(C11,RA!B15:I50,8,0)</f>
        <v>23500.728500000001</v>
      </c>
      <c r="G11" s="16">
        <f t="shared" si="0"/>
        <v>96383.789100000009</v>
      </c>
      <c r="H11" s="27">
        <f>RA!J15</f>
        <v>19.6028052416336</v>
      </c>
      <c r="I11" s="20">
        <f>VLOOKUP(B11,RMS!B:D,3,FALSE)</f>
        <v>119884.61325726499</v>
      </c>
      <c r="J11" s="21">
        <f>VLOOKUP(B11,RMS!B:E,4,FALSE)</f>
        <v>96383.790189743595</v>
      </c>
      <c r="K11" s="22">
        <f t="shared" si="1"/>
        <v>-9.5657264988403767E-2</v>
      </c>
      <c r="L11" s="22">
        <f t="shared" si="2"/>
        <v>-1.0897435859078541E-3</v>
      </c>
      <c r="M11" s="35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VLOOKUP(C12,RA!B16:D47,3,0)</f>
        <v>606314.48049999995</v>
      </c>
      <c r="F12" s="25">
        <f>VLOOKUP(C12,RA!B16:I51,8,0)</f>
        <v>8058.8546999999999</v>
      </c>
      <c r="G12" s="16">
        <f t="shared" si="0"/>
        <v>598255.62579999992</v>
      </c>
      <c r="H12" s="27">
        <f>RA!J16</f>
        <v>1.3291542523203801</v>
      </c>
      <c r="I12" s="20">
        <f>VLOOKUP(B12,RMS!B:D,3,FALSE)</f>
        <v>606314.17135470104</v>
      </c>
      <c r="J12" s="21">
        <f>VLOOKUP(B12,RMS!B:E,4,FALSE)</f>
        <v>598255.62525812001</v>
      </c>
      <c r="K12" s="22">
        <f t="shared" si="1"/>
        <v>0.30914529890287668</v>
      </c>
      <c r="L12" s="22">
        <f t="shared" si="2"/>
        <v>5.4187991190701723E-4</v>
      </c>
      <c r="M12" s="35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VLOOKUP(C13,RA!B16:D48,3,0)</f>
        <v>360409.3518</v>
      </c>
      <c r="F13" s="25">
        <f>VLOOKUP(C13,RA!B17:I52,8,0)</f>
        <v>40758.773399999998</v>
      </c>
      <c r="G13" s="16">
        <f t="shared" si="0"/>
        <v>319650.5784</v>
      </c>
      <c r="H13" s="27">
        <f>RA!J17</f>
        <v>11.3090221428599</v>
      </c>
      <c r="I13" s="20">
        <f>VLOOKUP(B13,RMS!B:D,3,FALSE)</f>
        <v>360409.423128205</v>
      </c>
      <c r="J13" s="21">
        <f>VLOOKUP(B13,RMS!B:E,4,FALSE)</f>
        <v>319650.57813675201</v>
      </c>
      <c r="K13" s="22">
        <f t="shared" si="1"/>
        <v>-7.1328204998280853E-2</v>
      </c>
      <c r="L13" s="22">
        <f t="shared" si="2"/>
        <v>2.6324798818677664E-4</v>
      </c>
      <c r="M13" s="35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VLOOKUP(C14,RA!B18:D49,3,0)</f>
        <v>1165075.0504000001</v>
      </c>
      <c r="F14" s="25">
        <f>VLOOKUP(C14,RA!B18:I53,8,0)</f>
        <v>179270.26</v>
      </c>
      <c r="G14" s="16">
        <f t="shared" si="0"/>
        <v>985804.79040000006</v>
      </c>
      <c r="H14" s="27">
        <f>RA!J18</f>
        <v>15.3870139042504</v>
      </c>
      <c r="I14" s="20">
        <f>VLOOKUP(B14,RMS!B:D,3,FALSE)</f>
        <v>1165074.9127504299</v>
      </c>
      <c r="J14" s="21">
        <f>VLOOKUP(B14,RMS!B:E,4,FALSE)</f>
        <v>985804.79462564096</v>
      </c>
      <c r="K14" s="22">
        <f t="shared" si="1"/>
        <v>0.13764957012608647</v>
      </c>
      <c r="L14" s="22">
        <f t="shared" si="2"/>
        <v>-4.2256409069523215E-3</v>
      </c>
      <c r="M14" s="35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VLOOKUP(C15,RA!B18:D50,3,0)</f>
        <v>557296.80870000005</v>
      </c>
      <c r="F15" s="25">
        <f>VLOOKUP(C15,RA!B19:I54,8,0)</f>
        <v>33416.758800000003</v>
      </c>
      <c r="G15" s="16">
        <f t="shared" si="0"/>
        <v>523880.04990000004</v>
      </c>
      <c r="H15" s="27">
        <f>RA!J19</f>
        <v>5.9962228884731799</v>
      </c>
      <c r="I15" s="20">
        <f>VLOOKUP(B15,RMS!B:D,3,FALSE)</f>
        <v>557296.69283931598</v>
      </c>
      <c r="J15" s="21">
        <f>VLOOKUP(B15,RMS!B:E,4,FALSE)</f>
        <v>523880.04762136802</v>
      </c>
      <c r="K15" s="22">
        <f t="shared" si="1"/>
        <v>0.11586068407632411</v>
      </c>
      <c r="L15" s="22">
        <f t="shared" si="2"/>
        <v>2.2786320187151432E-3</v>
      </c>
      <c r="M15" s="35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VLOOKUP(C16,RA!B20:D51,3,0)</f>
        <v>937193.93059999996</v>
      </c>
      <c r="F16" s="25">
        <f>VLOOKUP(C16,RA!B20:I55,8,0)</f>
        <v>60772.438000000002</v>
      </c>
      <c r="G16" s="16">
        <f t="shared" si="0"/>
        <v>876421.4926</v>
      </c>
      <c r="H16" s="27">
        <f>RA!J20</f>
        <v>6.4845104108914704</v>
      </c>
      <c r="I16" s="20">
        <f>VLOOKUP(B16,RMS!B:D,3,FALSE)</f>
        <v>937193.89110000001</v>
      </c>
      <c r="J16" s="21">
        <f>VLOOKUP(B16,RMS!B:E,4,FALSE)</f>
        <v>876421.4926</v>
      </c>
      <c r="K16" s="22">
        <f t="shared" si="1"/>
        <v>3.9499999955296516E-2</v>
      </c>
      <c r="L16" s="22">
        <f t="shared" si="2"/>
        <v>0</v>
      </c>
      <c r="M16" s="35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VLOOKUP(C17,RA!B20:D52,3,0)</f>
        <v>327665.27870000002</v>
      </c>
      <c r="F17" s="25">
        <f>VLOOKUP(C17,RA!B21:I56,8,0)</f>
        <v>32250.283800000001</v>
      </c>
      <c r="G17" s="16">
        <f t="shared" si="0"/>
        <v>295414.99490000005</v>
      </c>
      <c r="H17" s="27">
        <f>RA!J21</f>
        <v>9.8424477344538399</v>
      </c>
      <c r="I17" s="20">
        <f>VLOOKUP(B17,RMS!B:D,3,FALSE)</f>
        <v>327665.04256666702</v>
      </c>
      <c r="J17" s="21">
        <f>VLOOKUP(B17,RMS!B:E,4,FALSE)</f>
        <v>295414.99479999999</v>
      </c>
      <c r="K17" s="22">
        <f t="shared" si="1"/>
        <v>0.23613333300454542</v>
      </c>
      <c r="L17" s="22">
        <f t="shared" si="2"/>
        <v>1.0000006295740604E-4</v>
      </c>
      <c r="M17" s="35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VLOOKUP(C18,RA!B22:D53,3,0)</f>
        <v>845509.68420000002</v>
      </c>
      <c r="F18" s="25">
        <f>VLOOKUP(C18,RA!B22:I57,8,0)</f>
        <v>59357.370300000002</v>
      </c>
      <c r="G18" s="16">
        <f t="shared" si="0"/>
        <v>786152.31390000007</v>
      </c>
      <c r="H18" s="27">
        <f>RA!J22</f>
        <v>7.0203063795966401</v>
      </c>
      <c r="I18" s="20">
        <f>VLOOKUP(B18,RMS!B:D,3,FALSE)</f>
        <v>845510.29513333295</v>
      </c>
      <c r="J18" s="21">
        <f>VLOOKUP(B18,RMS!B:E,4,FALSE)</f>
        <v>786152.31160000002</v>
      </c>
      <c r="K18" s="22">
        <f t="shared" si="1"/>
        <v>-0.61093333293683827</v>
      </c>
      <c r="L18" s="22">
        <f t="shared" si="2"/>
        <v>2.3000000510364771E-3</v>
      </c>
      <c r="M18" s="35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VLOOKUP(C19,RA!B22:D54,3,0)</f>
        <v>2199857.5205999999</v>
      </c>
      <c r="F19" s="25">
        <f>VLOOKUP(C19,RA!B23:I58,8,0)</f>
        <v>204627.2763</v>
      </c>
      <c r="G19" s="16">
        <f t="shared" si="0"/>
        <v>1995230.2442999999</v>
      </c>
      <c r="H19" s="27">
        <f>RA!J23</f>
        <v>9.3018422504103295</v>
      </c>
      <c r="I19" s="20">
        <f>VLOOKUP(B19,RMS!B:D,3,FALSE)</f>
        <v>2199858.7446982898</v>
      </c>
      <c r="J19" s="21">
        <f>VLOOKUP(B19,RMS!B:E,4,FALSE)</f>
        <v>1995230.2695880299</v>
      </c>
      <c r="K19" s="22">
        <f t="shared" si="1"/>
        <v>-1.2240982898510993</v>
      </c>
      <c r="L19" s="22">
        <f t="shared" si="2"/>
        <v>-2.5288030039519072E-2</v>
      </c>
      <c r="M19" s="35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VLOOKUP(C20,RA!B24:D55,3,0)</f>
        <v>200090.9479</v>
      </c>
      <c r="F20" s="25">
        <f>VLOOKUP(C20,RA!B24:I59,8,0)</f>
        <v>38220.428999999996</v>
      </c>
      <c r="G20" s="16">
        <f t="shared" si="0"/>
        <v>161870.5189</v>
      </c>
      <c r="H20" s="27">
        <f>RA!J24</f>
        <v>19.101528280580499</v>
      </c>
      <c r="I20" s="20">
        <f>VLOOKUP(B20,RMS!B:D,3,FALSE)</f>
        <v>200090.93612074701</v>
      </c>
      <c r="J20" s="21">
        <f>VLOOKUP(B20,RMS!B:E,4,FALSE)</f>
        <v>161870.507934216</v>
      </c>
      <c r="K20" s="22">
        <f t="shared" si="1"/>
        <v>1.1779252992710099E-2</v>
      </c>
      <c r="L20" s="22">
        <f t="shared" si="2"/>
        <v>1.0965783993015066E-2</v>
      </c>
      <c r="M20" s="35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VLOOKUP(C21,RA!B24:D56,3,0)</f>
        <v>238364.82980000001</v>
      </c>
      <c r="F21" s="25">
        <f>VLOOKUP(C21,RA!B25:I60,8,0)</f>
        <v>20014.884399999999</v>
      </c>
      <c r="G21" s="16">
        <f t="shared" si="0"/>
        <v>218349.9454</v>
      </c>
      <c r="H21" s="27">
        <f>RA!J25</f>
        <v>8.3967439394450505</v>
      </c>
      <c r="I21" s="20">
        <f>VLOOKUP(B21,RMS!B:D,3,FALSE)</f>
        <v>238364.83377529701</v>
      </c>
      <c r="J21" s="21">
        <f>VLOOKUP(B21,RMS!B:E,4,FALSE)</f>
        <v>218349.94619977899</v>
      </c>
      <c r="K21" s="22">
        <f t="shared" si="1"/>
        <v>-3.9752970042172819E-3</v>
      </c>
      <c r="L21" s="22">
        <f t="shared" si="2"/>
        <v>-7.9977899440564215E-4</v>
      </c>
      <c r="M21" s="35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VLOOKUP(C22,RA!B26:D57,3,0)</f>
        <v>518885.79590000003</v>
      </c>
      <c r="F22" s="25">
        <f>VLOOKUP(C22,RA!B26:I61,8,0)</f>
        <v>102565.882</v>
      </c>
      <c r="G22" s="16">
        <f t="shared" si="0"/>
        <v>416319.91390000004</v>
      </c>
      <c r="H22" s="27">
        <f>RA!J26</f>
        <v>19.766561892892199</v>
      </c>
      <c r="I22" s="20">
        <f>VLOOKUP(B22,RMS!B:D,3,FALSE)</f>
        <v>518885.80860611901</v>
      </c>
      <c r="J22" s="21">
        <f>VLOOKUP(B22,RMS!B:E,4,FALSE)</f>
        <v>416319.90544788103</v>
      </c>
      <c r="K22" s="22">
        <f t="shared" si="1"/>
        <v>-1.2706118985079229E-2</v>
      </c>
      <c r="L22" s="22">
        <f t="shared" si="2"/>
        <v>8.4521190146915615E-3</v>
      </c>
      <c r="M22" s="35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VLOOKUP(C23,RA!B26:D58,3,0)</f>
        <v>220009.22219999999</v>
      </c>
      <c r="F23" s="25">
        <f>VLOOKUP(C23,RA!B27:I62,8,0)</f>
        <v>60782.912300000004</v>
      </c>
      <c r="G23" s="16">
        <f t="shared" si="0"/>
        <v>159226.30989999999</v>
      </c>
      <c r="H23" s="27">
        <f>RA!J27</f>
        <v>27.627438382898799</v>
      </c>
      <c r="I23" s="20">
        <f>VLOOKUP(B23,RMS!B:D,3,FALSE)</f>
        <v>220009.17404405901</v>
      </c>
      <c r="J23" s="21">
        <f>VLOOKUP(B23,RMS!B:E,4,FALSE)</f>
        <v>159226.30691523699</v>
      </c>
      <c r="K23" s="22">
        <f t="shared" si="1"/>
        <v>4.8155940981814638E-2</v>
      </c>
      <c r="L23" s="22">
        <f t="shared" si="2"/>
        <v>2.9847630066797137E-3</v>
      </c>
      <c r="M23" s="35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VLOOKUP(C24,RA!B28:D59,3,0)</f>
        <v>928938.35660000006</v>
      </c>
      <c r="F24" s="25">
        <f>VLOOKUP(C24,RA!B28:I63,8,0)</f>
        <v>39987.227099999996</v>
      </c>
      <c r="G24" s="16">
        <f t="shared" si="0"/>
        <v>888951.12950000004</v>
      </c>
      <c r="H24" s="27">
        <f>RA!J28</f>
        <v>4.3046157816496002</v>
      </c>
      <c r="I24" s="20">
        <f>VLOOKUP(B24,RMS!B:D,3,FALSE)</f>
        <v>928938.35240442504</v>
      </c>
      <c r="J24" s="21">
        <f>VLOOKUP(B24,RMS!B:E,4,FALSE)</f>
        <v>888951.12955309695</v>
      </c>
      <c r="K24" s="22">
        <f t="shared" si="1"/>
        <v>4.19557502027601E-3</v>
      </c>
      <c r="L24" s="22">
        <f t="shared" si="2"/>
        <v>-5.3096911869943142E-5</v>
      </c>
      <c r="M24" s="35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VLOOKUP(C25,RA!B28:D60,3,0)</f>
        <v>612175.61049999995</v>
      </c>
      <c r="F25" s="25">
        <f>VLOOKUP(C25,RA!B29:I64,8,0)</f>
        <v>79372.709499999997</v>
      </c>
      <c r="G25" s="16">
        <f t="shared" si="0"/>
        <v>532802.90099999995</v>
      </c>
      <c r="H25" s="27">
        <f>RA!J29</f>
        <v>12.9656765376804</v>
      </c>
      <c r="I25" s="20">
        <f>VLOOKUP(B25,RMS!B:D,3,FALSE)</f>
        <v>612175.61127168103</v>
      </c>
      <c r="J25" s="21">
        <f>VLOOKUP(B25,RMS!B:E,4,FALSE)</f>
        <v>532802.88977812103</v>
      </c>
      <c r="K25" s="22">
        <f t="shared" si="1"/>
        <v>-7.7168107964098454E-4</v>
      </c>
      <c r="L25" s="22">
        <f t="shared" si="2"/>
        <v>1.1221878929063678E-2</v>
      </c>
      <c r="M25" s="35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VLOOKUP(C26,RA!B30:D61,3,0)</f>
        <v>704208.46530000004</v>
      </c>
      <c r="F26" s="25">
        <f>VLOOKUP(C26,RA!B30:I65,8,0)</f>
        <v>66379.017999999996</v>
      </c>
      <c r="G26" s="16">
        <f t="shared" si="0"/>
        <v>637829.4473</v>
      </c>
      <c r="H26" s="27">
        <f>RA!J30</f>
        <v>9.42604658575382</v>
      </c>
      <c r="I26" s="20">
        <f>VLOOKUP(B26,RMS!B:D,3,FALSE)</f>
        <v>704208.52868761099</v>
      </c>
      <c r="J26" s="21">
        <f>VLOOKUP(B26,RMS!B:E,4,FALSE)</f>
        <v>637829.41601249296</v>
      </c>
      <c r="K26" s="22">
        <f t="shared" si="1"/>
        <v>-6.3387610949575901E-2</v>
      </c>
      <c r="L26" s="22">
        <f t="shared" si="2"/>
        <v>3.1287507037632167E-2</v>
      </c>
      <c r="M26" s="35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VLOOKUP(C27,RA!B30:D62,3,0)</f>
        <v>520790.96039999998</v>
      </c>
      <c r="F27" s="25">
        <f>VLOOKUP(C27,RA!B31:I66,8,0)</f>
        <v>28854.332999999999</v>
      </c>
      <c r="G27" s="16">
        <f t="shared" si="0"/>
        <v>491936.6274</v>
      </c>
      <c r="H27" s="27">
        <f>RA!J31</f>
        <v>5.5404826876868301</v>
      </c>
      <c r="I27" s="20">
        <f>VLOOKUP(B27,RMS!B:D,3,FALSE)</f>
        <v>520790.93680265499</v>
      </c>
      <c r="J27" s="21">
        <f>VLOOKUP(B27,RMS!B:E,4,FALSE)</f>
        <v>491936.617117699</v>
      </c>
      <c r="K27" s="22">
        <f t="shared" si="1"/>
        <v>2.3597344988957047E-2</v>
      </c>
      <c r="L27" s="22">
        <f t="shared" si="2"/>
        <v>1.0282300994731486E-2</v>
      </c>
      <c r="M27" s="35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VLOOKUP(C28,RA!B32:D63,3,0)</f>
        <v>105916.1911</v>
      </c>
      <c r="F28" s="25">
        <f>VLOOKUP(C28,RA!B32:I67,8,0)</f>
        <v>30905.5903</v>
      </c>
      <c r="G28" s="16">
        <f t="shared" si="0"/>
        <v>75010.6008</v>
      </c>
      <c r="H28" s="27">
        <f>RA!J32</f>
        <v>29.179287868103899</v>
      </c>
      <c r="I28" s="20">
        <f>VLOOKUP(B28,RMS!B:D,3,FALSE)</f>
        <v>105916.13148628701</v>
      </c>
      <c r="J28" s="21">
        <f>VLOOKUP(B28,RMS!B:E,4,FALSE)</f>
        <v>75010.5951076239</v>
      </c>
      <c r="K28" s="22">
        <f t="shared" si="1"/>
        <v>5.961371299054008E-2</v>
      </c>
      <c r="L28" s="22">
        <f t="shared" si="2"/>
        <v>5.6923761003417894E-3</v>
      </c>
      <c r="M28" s="35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2"/>
      <c r="B30" s="12">
        <v>41</v>
      </c>
      <c r="C30" s="39" t="s">
        <v>36</v>
      </c>
      <c r="D30" s="39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2"/>
      <c r="B31" s="12">
        <v>42</v>
      </c>
      <c r="C31" s="39" t="s">
        <v>32</v>
      </c>
      <c r="D31" s="39"/>
      <c r="E31" s="15">
        <f>VLOOKUP(C31,RA!B34:D66,3,0)</f>
        <v>156895.88399999999</v>
      </c>
      <c r="F31" s="25">
        <f>VLOOKUP(C31,RA!B35:I70,8,0)</f>
        <v>15865.588400000001</v>
      </c>
      <c r="G31" s="16">
        <f t="shared" si="0"/>
        <v>141030.29559999998</v>
      </c>
      <c r="H31" s="27">
        <f>RA!J35</f>
        <v>10.112176301578399</v>
      </c>
      <c r="I31" s="20">
        <f>VLOOKUP(B31,RMS!B:D,3,FALSE)</f>
        <v>156895.88339999999</v>
      </c>
      <c r="J31" s="21">
        <f>VLOOKUP(B31,RMS!B:E,4,FALSE)</f>
        <v>141030.29829999999</v>
      </c>
      <c r="K31" s="22">
        <f t="shared" si="1"/>
        <v>5.9999999939464033E-4</v>
      </c>
      <c r="L31" s="22">
        <f t="shared" si="2"/>
        <v>-2.7000000118277967E-3</v>
      </c>
      <c r="M31" s="35"/>
    </row>
    <row r="32" spans="1:13" x14ac:dyDescent="0.15">
      <c r="A32" s="42"/>
      <c r="B32" s="12">
        <v>71</v>
      </c>
      <c r="C32" s="39" t="s">
        <v>37</v>
      </c>
      <c r="D32" s="39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2"/>
      <c r="B33" s="12">
        <v>72</v>
      </c>
      <c r="C33" s="39" t="s">
        <v>38</v>
      </c>
      <c r="D33" s="39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2"/>
      <c r="B34" s="12">
        <v>73</v>
      </c>
      <c r="C34" s="39" t="s">
        <v>39</v>
      </c>
      <c r="D34" s="39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2"/>
      <c r="B35" s="12">
        <v>75</v>
      </c>
      <c r="C35" s="39" t="s">
        <v>33</v>
      </c>
      <c r="D35" s="39"/>
      <c r="E35" s="15">
        <f>VLOOKUP(C35,RA!B8:D70,3,0)</f>
        <v>182440.1715</v>
      </c>
      <c r="F35" s="25">
        <f>VLOOKUP(C35,RA!B8:I74,8,0)</f>
        <v>8934.3251</v>
      </c>
      <c r="G35" s="16">
        <f t="shared" si="0"/>
        <v>173505.84640000001</v>
      </c>
      <c r="H35" s="27">
        <f>RA!J39</f>
        <v>4.8971260148152203</v>
      </c>
      <c r="I35" s="20">
        <f>VLOOKUP(B35,RMS!B:D,3,FALSE)</f>
        <v>182440.170940171</v>
      </c>
      <c r="J35" s="21">
        <f>VLOOKUP(B35,RMS!B:E,4,FALSE)</f>
        <v>173505.84615384601</v>
      </c>
      <c r="K35" s="22">
        <f t="shared" si="1"/>
        <v>5.5982900084927678E-4</v>
      </c>
      <c r="L35" s="22">
        <f t="shared" si="2"/>
        <v>2.4615399888716638E-4</v>
      </c>
      <c r="M35" s="35"/>
    </row>
    <row r="36" spans="1:13" x14ac:dyDescent="0.15">
      <c r="A36" s="42"/>
      <c r="B36" s="12">
        <v>76</v>
      </c>
      <c r="C36" s="39" t="s">
        <v>34</v>
      </c>
      <c r="D36" s="39"/>
      <c r="E36" s="15">
        <f>VLOOKUP(C36,RA!B8:D71,3,0)</f>
        <v>399531.7892</v>
      </c>
      <c r="F36" s="25">
        <f>VLOOKUP(C36,RA!B8:I75,8,0)</f>
        <v>31335.193500000001</v>
      </c>
      <c r="G36" s="16">
        <f t="shared" si="0"/>
        <v>368196.59570000001</v>
      </c>
      <c r="H36" s="27">
        <f>RA!J40</f>
        <v>7.8429787934381503</v>
      </c>
      <c r="I36" s="20">
        <f>VLOOKUP(B36,RMS!B:D,3,FALSE)</f>
        <v>399531.78269230801</v>
      </c>
      <c r="J36" s="21">
        <f>VLOOKUP(B36,RMS!B:E,4,FALSE)</f>
        <v>368196.59748376103</v>
      </c>
      <c r="K36" s="22">
        <f t="shared" si="1"/>
        <v>6.5076919854618609E-3</v>
      </c>
      <c r="L36" s="22">
        <f t="shared" si="2"/>
        <v>-1.7837610212154686E-3</v>
      </c>
      <c r="M36" s="35"/>
    </row>
    <row r="37" spans="1:13" x14ac:dyDescent="0.15">
      <c r="A37" s="42"/>
      <c r="B37" s="12">
        <v>77</v>
      </c>
      <c r="C37" s="39" t="s">
        <v>40</v>
      </c>
      <c r="D37" s="39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2"/>
      <c r="B38" s="12">
        <v>78</v>
      </c>
      <c r="C38" s="39" t="s">
        <v>41</v>
      </c>
      <c r="D38" s="39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2"/>
      <c r="B39" s="12">
        <v>9101</v>
      </c>
      <c r="C39" s="39" t="s">
        <v>72</v>
      </c>
      <c r="D39" s="39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2"/>
      <c r="B40" s="12">
        <v>99</v>
      </c>
      <c r="C40" s="39" t="s">
        <v>35</v>
      </c>
      <c r="D40" s="39"/>
      <c r="E40" s="15">
        <f>VLOOKUP(C40,RA!B8:D74,3,0)</f>
        <v>8128.2488999999996</v>
      </c>
      <c r="F40" s="25">
        <f>VLOOKUP(C40,RA!B8:I78,8,0)</f>
        <v>764.90219999999999</v>
      </c>
      <c r="G40" s="16">
        <f t="shared" si="0"/>
        <v>7363.3467000000001</v>
      </c>
      <c r="H40" s="27">
        <f>RA!J43</f>
        <v>0</v>
      </c>
      <c r="I40" s="20">
        <f>VLOOKUP(B40,RMS!B:D,3,FALSE)</f>
        <v>8128.24869525754</v>
      </c>
      <c r="J40" s="21">
        <f>VLOOKUP(B40,RMS!B:E,4,FALSE)</f>
        <v>7363.3464942137498</v>
      </c>
      <c r="K40" s="22">
        <f t="shared" si="1"/>
        <v>2.0474245957302628E-4</v>
      </c>
      <c r="L40" s="22">
        <f t="shared" si="2"/>
        <v>2.05786250262463E-4</v>
      </c>
      <c r="M40" s="35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topLeftCell="A13" workbookViewId="0">
      <selection sqref="A1:W44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47</v>
      </c>
      <c r="W1" s="47"/>
    </row>
    <row r="2" spans="1:23" ht="12.7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/>
      <c r="W2" s="47"/>
    </row>
    <row r="3" spans="1:23" ht="23.25" thickBo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58" t="s">
        <v>48</v>
      </c>
      <c r="W3" s="47"/>
    </row>
    <row r="4" spans="1:23" ht="15" thickTop="1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56"/>
      <c r="W4" s="47"/>
    </row>
    <row r="5" spans="1:23" ht="15" thickTop="1" thickBot="1" x14ac:dyDescent="0.25">
      <c r="A5" s="59"/>
      <c r="B5" s="60"/>
      <c r="C5" s="61"/>
      <c r="D5" s="62" t="s">
        <v>0</v>
      </c>
      <c r="E5" s="62" t="s">
        <v>60</v>
      </c>
      <c r="F5" s="62" t="s">
        <v>61</v>
      </c>
      <c r="G5" s="62" t="s">
        <v>49</v>
      </c>
      <c r="H5" s="62" t="s">
        <v>50</v>
      </c>
      <c r="I5" s="62" t="s">
        <v>1</v>
      </c>
      <c r="J5" s="62" t="s">
        <v>2</v>
      </c>
      <c r="K5" s="62" t="s">
        <v>51</v>
      </c>
      <c r="L5" s="62" t="s">
        <v>52</v>
      </c>
      <c r="M5" s="62" t="s">
        <v>53</v>
      </c>
      <c r="N5" s="62" t="s">
        <v>54</v>
      </c>
      <c r="O5" s="62" t="s">
        <v>55</v>
      </c>
      <c r="P5" s="62" t="s">
        <v>62</v>
      </c>
      <c r="Q5" s="62" t="s">
        <v>63</v>
      </c>
      <c r="R5" s="62" t="s">
        <v>56</v>
      </c>
      <c r="S5" s="62" t="s">
        <v>57</v>
      </c>
      <c r="T5" s="62" t="s">
        <v>58</v>
      </c>
      <c r="U5" s="63" t="s">
        <v>59</v>
      </c>
      <c r="V5" s="56"/>
      <c r="W5" s="56"/>
    </row>
    <row r="6" spans="1:23" ht="14.25" thickBot="1" x14ac:dyDescent="0.2">
      <c r="A6" s="64" t="s">
        <v>3</v>
      </c>
      <c r="B6" s="48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0" t="s">
        <v>5</v>
      </c>
      <c r="B7" s="51"/>
      <c r="C7" s="52"/>
      <c r="D7" s="66">
        <v>13484087.9824</v>
      </c>
      <c r="E7" s="66">
        <v>16910766.033599999</v>
      </c>
      <c r="F7" s="67">
        <v>79.736707110774702</v>
      </c>
      <c r="G7" s="66">
        <v>19202987.486499999</v>
      </c>
      <c r="H7" s="67">
        <v>-29.7813009987143</v>
      </c>
      <c r="I7" s="66">
        <v>1492272.6629999999</v>
      </c>
      <c r="J7" s="67">
        <v>11.0669157969584</v>
      </c>
      <c r="K7" s="66">
        <v>2103187.3703000001</v>
      </c>
      <c r="L7" s="67">
        <v>10.952396713160301</v>
      </c>
      <c r="M7" s="67">
        <v>-0.29047089000580101</v>
      </c>
      <c r="N7" s="66">
        <v>390147493.94989997</v>
      </c>
      <c r="O7" s="66">
        <v>6288307915.1779003</v>
      </c>
      <c r="P7" s="66">
        <v>830036</v>
      </c>
      <c r="Q7" s="66">
        <v>1172353</v>
      </c>
      <c r="R7" s="67">
        <v>-29.1991405319046</v>
      </c>
      <c r="S7" s="66">
        <v>16.2451845250086</v>
      </c>
      <c r="T7" s="66">
        <v>17.034907301725699</v>
      </c>
      <c r="U7" s="68">
        <v>-4.8612730467997398</v>
      </c>
      <c r="V7" s="56"/>
      <c r="W7" s="56"/>
    </row>
    <row r="8" spans="1:23" ht="14.25" thickBot="1" x14ac:dyDescent="0.2">
      <c r="A8" s="53">
        <v>41960</v>
      </c>
      <c r="B8" s="43" t="s">
        <v>6</v>
      </c>
      <c r="C8" s="44"/>
      <c r="D8" s="69">
        <v>586387.58920000005</v>
      </c>
      <c r="E8" s="69">
        <v>635762.26399999997</v>
      </c>
      <c r="F8" s="70">
        <v>92.2337833501864</v>
      </c>
      <c r="G8" s="69">
        <v>715514.63119999995</v>
      </c>
      <c r="H8" s="70">
        <v>-18.0467367639204</v>
      </c>
      <c r="I8" s="69">
        <v>133189.51190000001</v>
      </c>
      <c r="J8" s="70">
        <v>22.713562557097902</v>
      </c>
      <c r="K8" s="69">
        <v>150508.19330000001</v>
      </c>
      <c r="L8" s="70">
        <v>21.034956762181199</v>
      </c>
      <c r="M8" s="70">
        <v>-0.115068030651857</v>
      </c>
      <c r="N8" s="69">
        <v>14599038.902899999</v>
      </c>
      <c r="O8" s="69">
        <v>239015439.2105</v>
      </c>
      <c r="P8" s="69">
        <v>25370</v>
      </c>
      <c r="Q8" s="69">
        <v>36760</v>
      </c>
      <c r="R8" s="70">
        <v>-30.9847660500544</v>
      </c>
      <c r="S8" s="69">
        <v>23.113424879779298</v>
      </c>
      <c r="T8" s="69">
        <v>22.130620642002199</v>
      </c>
      <c r="U8" s="71">
        <v>4.2520926383216402</v>
      </c>
      <c r="V8" s="56"/>
      <c r="W8" s="56"/>
    </row>
    <row r="9" spans="1:23" ht="12" customHeight="1" thickBot="1" x14ac:dyDescent="0.2">
      <c r="A9" s="54"/>
      <c r="B9" s="43" t="s">
        <v>7</v>
      </c>
      <c r="C9" s="44"/>
      <c r="D9" s="69">
        <v>67281.099300000002</v>
      </c>
      <c r="E9" s="69">
        <v>74477.874500000005</v>
      </c>
      <c r="F9" s="70">
        <v>90.337029287805507</v>
      </c>
      <c r="G9" s="69">
        <v>135218.39509999999</v>
      </c>
      <c r="H9" s="70">
        <v>-50.24264320676</v>
      </c>
      <c r="I9" s="69">
        <v>15169.435100000001</v>
      </c>
      <c r="J9" s="70">
        <v>22.5463544113049</v>
      </c>
      <c r="K9" s="69">
        <v>28796.223300000001</v>
      </c>
      <c r="L9" s="70">
        <v>21.296084218943701</v>
      </c>
      <c r="M9" s="70">
        <v>-0.47321442322611801</v>
      </c>
      <c r="N9" s="69">
        <v>1720475.6539</v>
      </c>
      <c r="O9" s="69">
        <v>40731753.420699999</v>
      </c>
      <c r="P9" s="69">
        <v>4167</v>
      </c>
      <c r="Q9" s="69">
        <v>8264</v>
      </c>
      <c r="R9" s="70">
        <v>-49.576476282671798</v>
      </c>
      <c r="S9" s="69">
        <v>16.146172138228899</v>
      </c>
      <c r="T9" s="69">
        <v>17.052396720716398</v>
      </c>
      <c r="U9" s="71">
        <v>-5.6126280255725396</v>
      </c>
      <c r="V9" s="56"/>
      <c r="W9" s="56"/>
    </row>
    <row r="10" spans="1:23" ht="14.25" thickBot="1" x14ac:dyDescent="0.2">
      <c r="A10" s="54"/>
      <c r="B10" s="43" t="s">
        <v>8</v>
      </c>
      <c r="C10" s="44"/>
      <c r="D10" s="69">
        <v>81855.962799999994</v>
      </c>
      <c r="E10" s="69">
        <v>102673.2426</v>
      </c>
      <c r="F10" s="70">
        <v>79.7247274237738</v>
      </c>
      <c r="G10" s="69">
        <v>173962.79829999999</v>
      </c>
      <c r="H10" s="70">
        <v>-52.946282998484101</v>
      </c>
      <c r="I10" s="69">
        <v>22150.2199</v>
      </c>
      <c r="J10" s="70">
        <v>27.059995560885401</v>
      </c>
      <c r="K10" s="69">
        <v>43574.711300000003</v>
      </c>
      <c r="L10" s="70">
        <v>25.048292925740999</v>
      </c>
      <c r="M10" s="70">
        <v>-0.49167259543036801</v>
      </c>
      <c r="N10" s="69">
        <v>2216849.8328</v>
      </c>
      <c r="O10" s="69">
        <v>57259988.019400001</v>
      </c>
      <c r="P10" s="69">
        <v>72387</v>
      </c>
      <c r="Q10" s="69">
        <v>108280</v>
      </c>
      <c r="R10" s="70">
        <v>-33.148319172515698</v>
      </c>
      <c r="S10" s="69">
        <v>1.1308102670369</v>
      </c>
      <c r="T10" s="69">
        <v>1.5640139379386799</v>
      </c>
      <c r="U10" s="71">
        <v>-38.309138458471701</v>
      </c>
      <c r="V10" s="56"/>
      <c r="W10" s="56"/>
    </row>
    <row r="11" spans="1:23" ht="14.25" thickBot="1" x14ac:dyDescent="0.2">
      <c r="A11" s="54"/>
      <c r="B11" s="43" t="s">
        <v>9</v>
      </c>
      <c r="C11" s="44"/>
      <c r="D11" s="69">
        <v>63763.331200000001</v>
      </c>
      <c r="E11" s="69">
        <v>67260.568899999998</v>
      </c>
      <c r="F11" s="70">
        <v>94.800463693372095</v>
      </c>
      <c r="G11" s="69">
        <v>71239.977400000003</v>
      </c>
      <c r="H11" s="70">
        <v>-10.495014839799801</v>
      </c>
      <c r="I11" s="69">
        <v>10875.5844</v>
      </c>
      <c r="J11" s="70">
        <v>17.056173501800998</v>
      </c>
      <c r="K11" s="69">
        <v>15739.501399999999</v>
      </c>
      <c r="L11" s="70">
        <v>22.0936361498621</v>
      </c>
      <c r="M11" s="70">
        <v>-0.30902611692642301</v>
      </c>
      <c r="N11" s="69">
        <v>1493060.6136</v>
      </c>
      <c r="O11" s="69">
        <v>23604000.359499998</v>
      </c>
      <c r="P11" s="69">
        <v>3043</v>
      </c>
      <c r="Q11" s="69">
        <v>4390</v>
      </c>
      <c r="R11" s="70">
        <v>-30.6833712984055</v>
      </c>
      <c r="S11" s="69">
        <v>20.954101610253002</v>
      </c>
      <c r="T11" s="69">
        <v>19.053586423690199</v>
      </c>
      <c r="U11" s="71">
        <v>9.0698958223667994</v>
      </c>
      <c r="V11" s="56"/>
      <c r="W11" s="56"/>
    </row>
    <row r="12" spans="1:23" ht="14.25" thickBot="1" x14ac:dyDescent="0.2">
      <c r="A12" s="54"/>
      <c r="B12" s="43" t="s">
        <v>10</v>
      </c>
      <c r="C12" s="44"/>
      <c r="D12" s="69">
        <v>245384.09340000001</v>
      </c>
      <c r="E12" s="69">
        <v>322889.66810000001</v>
      </c>
      <c r="F12" s="70">
        <v>75.996266726008599</v>
      </c>
      <c r="G12" s="69">
        <v>340079.02399999998</v>
      </c>
      <c r="H12" s="70">
        <v>-27.844978348326499</v>
      </c>
      <c r="I12" s="69">
        <v>35609.100700000003</v>
      </c>
      <c r="J12" s="70">
        <v>14.5115766089832</v>
      </c>
      <c r="K12" s="69">
        <v>-29968.8446</v>
      </c>
      <c r="L12" s="70">
        <v>-8.8123178688021699</v>
      </c>
      <c r="M12" s="70">
        <v>-2.1882039890186502</v>
      </c>
      <c r="N12" s="69">
        <v>10371340.365</v>
      </c>
      <c r="O12" s="69">
        <v>83996943.778799996</v>
      </c>
      <c r="P12" s="69">
        <v>3055</v>
      </c>
      <c r="Q12" s="69">
        <v>3788</v>
      </c>
      <c r="R12" s="70">
        <v>-19.350580781415001</v>
      </c>
      <c r="S12" s="69">
        <v>80.322125499181695</v>
      </c>
      <c r="T12" s="69">
        <v>83.571105596620896</v>
      </c>
      <c r="U12" s="71">
        <v>-4.0449379012913997</v>
      </c>
      <c r="V12" s="56"/>
      <c r="W12" s="56"/>
    </row>
    <row r="13" spans="1:23" ht="14.25" thickBot="1" x14ac:dyDescent="0.2">
      <c r="A13" s="54"/>
      <c r="B13" s="43" t="s">
        <v>11</v>
      </c>
      <c r="C13" s="44"/>
      <c r="D13" s="69">
        <v>352225.22149999999</v>
      </c>
      <c r="E13" s="69">
        <v>390987.80050000001</v>
      </c>
      <c r="F13" s="70">
        <v>90.085987606152898</v>
      </c>
      <c r="G13" s="69">
        <v>528036.91070000001</v>
      </c>
      <c r="H13" s="70">
        <v>-33.295340844058202</v>
      </c>
      <c r="I13" s="69">
        <v>81006.851999999999</v>
      </c>
      <c r="J13" s="70">
        <v>22.998594948715201</v>
      </c>
      <c r="K13" s="69">
        <v>110271.0827</v>
      </c>
      <c r="L13" s="70">
        <v>20.883214878637499</v>
      </c>
      <c r="M13" s="70">
        <v>-0.26538445060538102</v>
      </c>
      <c r="N13" s="69">
        <v>10374224.563899999</v>
      </c>
      <c r="O13" s="69">
        <v>119051297.5412</v>
      </c>
      <c r="P13" s="69">
        <v>10821</v>
      </c>
      <c r="Q13" s="69">
        <v>15492</v>
      </c>
      <c r="R13" s="70">
        <v>-30.151045701007</v>
      </c>
      <c r="S13" s="69">
        <v>32.550154468163797</v>
      </c>
      <c r="T13" s="69">
        <v>33.446238323005403</v>
      </c>
      <c r="U13" s="71">
        <v>-2.7529327263810699</v>
      </c>
      <c r="V13" s="56"/>
      <c r="W13" s="56"/>
    </row>
    <row r="14" spans="1:23" ht="14.25" thickBot="1" x14ac:dyDescent="0.2">
      <c r="A14" s="54"/>
      <c r="B14" s="43" t="s">
        <v>12</v>
      </c>
      <c r="C14" s="44"/>
      <c r="D14" s="69">
        <v>171607.58859999999</v>
      </c>
      <c r="E14" s="69">
        <v>143996.2389</v>
      </c>
      <c r="F14" s="70">
        <v>119.175049231095</v>
      </c>
      <c r="G14" s="69">
        <v>256666.93150000001</v>
      </c>
      <c r="H14" s="70">
        <v>-33.139969532849598</v>
      </c>
      <c r="I14" s="69">
        <v>28276.220399999998</v>
      </c>
      <c r="J14" s="70">
        <v>16.477255248839299</v>
      </c>
      <c r="K14" s="69">
        <v>46650.215799999998</v>
      </c>
      <c r="L14" s="70">
        <v>18.175389999548901</v>
      </c>
      <c r="M14" s="70">
        <v>-0.39386731840155798</v>
      </c>
      <c r="N14" s="69">
        <v>4590159.5564999999</v>
      </c>
      <c r="O14" s="69">
        <v>57333105.353799999</v>
      </c>
      <c r="P14" s="69">
        <v>2266</v>
      </c>
      <c r="Q14" s="69">
        <v>3476</v>
      </c>
      <c r="R14" s="70">
        <v>-34.8101265822785</v>
      </c>
      <c r="S14" s="69">
        <v>75.731504236540204</v>
      </c>
      <c r="T14" s="69">
        <v>75.556391915995405</v>
      </c>
      <c r="U14" s="71">
        <v>0.231227838810415</v>
      </c>
      <c r="V14" s="56"/>
      <c r="W14" s="56"/>
    </row>
    <row r="15" spans="1:23" ht="14.25" thickBot="1" x14ac:dyDescent="0.2">
      <c r="A15" s="54"/>
      <c r="B15" s="43" t="s">
        <v>13</v>
      </c>
      <c r="C15" s="44"/>
      <c r="D15" s="69">
        <v>119884.51760000001</v>
      </c>
      <c r="E15" s="69">
        <v>100740.4647</v>
      </c>
      <c r="F15" s="70">
        <v>119.00333987639399</v>
      </c>
      <c r="G15" s="69">
        <v>165552.1838</v>
      </c>
      <c r="H15" s="70">
        <v>-27.585058168227</v>
      </c>
      <c r="I15" s="69">
        <v>23500.728500000001</v>
      </c>
      <c r="J15" s="70">
        <v>19.6028052416336</v>
      </c>
      <c r="K15" s="69">
        <v>32045.8518</v>
      </c>
      <c r="L15" s="70">
        <v>19.356949008122999</v>
      </c>
      <c r="M15" s="70">
        <v>-0.26665302433933102</v>
      </c>
      <c r="N15" s="69">
        <v>4555679.3192999996</v>
      </c>
      <c r="O15" s="69">
        <v>45423819.987800002</v>
      </c>
      <c r="P15" s="69">
        <v>4297</v>
      </c>
      <c r="Q15" s="69">
        <v>6482</v>
      </c>
      <c r="R15" s="70">
        <v>-33.708731872878701</v>
      </c>
      <c r="S15" s="69">
        <v>27.899585198975998</v>
      </c>
      <c r="T15" s="69">
        <v>30.316298349274899</v>
      </c>
      <c r="U15" s="71">
        <v>-8.6621830864624592</v>
      </c>
      <c r="V15" s="56"/>
      <c r="W15" s="56"/>
    </row>
    <row r="16" spans="1:23" ht="14.25" thickBot="1" x14ac:dyDescent="0.2">
      <c r="A16" s="54"/>
      <c r="B16" s="43" t="s">
        <v>14</v>
      </c>
      <c r="C16" s="44"/>
      <c r="D16" s="69">
        <v>606314.48049999995</v>
      </c>
      <c r="E16" s="69">
        <v>600635.26500000001</v>
      </c>
      <c r="F16" s="70">
        <v>100.94553480805</v>
      </c>
      <c r="G16" s="69">
        <v>878223.93110000005</v>
      </c>
      <c r="H16" s="70">
        <v>-30.9612891394824</v>
      </c>
      <c r="I16" s="69">
        <v>8058.8546999999999</v>
      </c>
      <c r="J16" s="70">
        <v>1.3291542523203801</v>
      </c>
      <c r="K16" s="69">
        <v>57314.767099999997</v>
      </c>
      <c r="L16" s="70">
        <v>6.5262133119296397</v>
      </c>
      <c r="M16" s="70">
        <v>-0.85939304811377304</v>
      </c>
      <c r="N16" s="69">
        <v>15729718.583900001</v>
      </c>
      <c r="O16" s="69">
        <v>326428905.30080003</v>
      </c>
      <c r="P16" s="69">
        <v>29441</v>
      </c>
      <c r="Q16" s="69">
        <v>51717</v>
      </c>
      <c r="R16" s="70">
        <v>-43.072877390413197</v>
      </c>
      <c r="S16" s="69">
        <v>20.594221680649401</v>
      </c>
      <c r="T16" s="69">
        <v>18.612384192818599</v>
      </c>
      <c r="U16" s="71">
        <v>9.6232696654566201</v>
      </c>
      <c r="V16" s="56"/>
      <c r="W16" s="56"/>
    </row>
    <row r="17" spans="1:23" ht="12" thickBot="1" x14ac:dyDescent="0.2">
      <c r="A17" s="54"/>
      <c r="B17" s="43" t="s">
        <v>15</v>
      </c>
      <c r="C17" s="44"/>
      <c r="D17" s="69">
        <v>360409.3518</v>
      </c>
      <c r="E17" s="69">
        <v>637769.09880000004</v>
      </c>
      <c r="F17" s="70">
        <v>56.510946121116802</v>
      </c>
      <c r="G17" s="69">
        <v>599881.31299999997</v>
      </c>
      <c r="H17" s="70">
        <v>-39.919890153337697</v>
      </c>
      <c r="I17" s="69">
        <v>40758.773399999998</v>
      </c>
      <c r="J17" s="70">
        <v>11.3090221428599</v>
      </c>
      <c r="K17" s="69">
        <v>32802.565799999997</v>
      </c>
      <c r="L17" s="70">
        <v>5.4681759690020497</v>
      </c>
      <c r="M17" s="70">
        <v>0.24254833138693099</v>
      </c>
      <c r="N17" s="69">
        <v>10517007.6482</v>
      </c>
      <c r="O17" s="69">
        <v>309547307.77389997</v>
      </c>
      <c r="P17" s="69">
        <v>9220</v>
      </c>
      <c r="Q17" s="69">
        <v>12138</v>
      </c>
      <c r="R17" s="70">
        <v>-24.040204317020901</v>
      </c>
      <c r="S17" s="69">
        <v>39.089951388286302</v>
      </c>
      <c r="T17" s="69">
        <v>37.616714664689397</v>
      </c>
      <c r="U17" s="71">
        <v>3.7688374410166401</v>
      </c>
      <c r="V17" s="38"/>
      <c r="W17" s="38"/>
    </row>
    <row r="18" spans="1:23" ht="12" thickBot="1" x14ac:dyDescent="0.2">
      <c r="A18" s="54"/>
      <c r="B18" s="43" t="s">
        <v>16</v>
      </c>
      <c r="C18" s="44"/>
      <c r="D18" s="69">
        <v>1165075.0504000001</v>
      </c>
      <c r="E18" s="69">
        <v>1309417.7975999999</v>
      </c>
      <c r="F18" s="70">
        <v>88.976570544209594</v>
      </c>
      <c r="G18" s="69">
        <v>2123487.3805999998</v>
      </c>
      <c r="H18" s="70">
        <v>-45.133883956927299</v>
      </c>
      <c r="I18" s="69">
        <v>179270.26</v>
      </c>
      <c r="J18" s="70">
        <v>15.3870139042504</v>
      </c>
      <c r="K18" s="69">
        <v>334500.27549999999</v>
      </c>
      <c r="L18" s="70">
        <v>15.752402324401199</v>
      </c>
      <c r="M18" s="70">
        <v>-0.46406543393116001</v>
      </c>
      <c r="N18" s="69">
        <v>36774422.462200001</v>
      </c>
      <c r="O18" s="69">
        <v>720682437.83879995</v>
      </c>
      <c r="P18" s="69">
        <v>63900</v>
      </c>
      <c r="Q18" s="69">
        <v>112772</v>
      </c>
      <c r="R18" s="70">
        <v>-43.336998545738297</v>
      </c>
      <c r="S18" s="69">
        <v>18.232786391236299</v>
      </c>
      <c r="T18" s="69">
        <v>19.320258688326899</v>
      </c>
      <c r="U18" s="71">
        <v>-5.9643779823652299</v>
      </c>
      <c r="V18" s="38"/>
      <c r="W18" s="38"/>
    </row>
    <row r="19" spans="1:23" ht="12" thickBot="1" x14ac:dyDescent="0.2">
      <c r="A19" s="54"/>
      <c r="B19" s="43" t="s">
        <v>17</v>
      </c>
      <c r="C19" s="44"/>
      <c r="D19" s="69">
        <v>557296.80870000005</v>
      </c>
      <c r="E19" s="69">
        <v>579082.62749999994</v>
      </c>
      <c r="F19" s="70">
        <v>96.237873877506402</v>
      </c>
      <c r="G19" s="69">
        <v>768786.57759999996</v>
      </c>
      <c r="H19" s="70">
        <v>-27.509555325514299</v>
      </c>
      <c r="I19" s="69">
        <v>33416.758800000003</v>
      </c>
      <c r="J19" s="70">
        <v>5.9962228884731799</v>
      </c>
      <c r="K19" s="69">
        <v>81991.428899999999</v>
      </c>
      <c r="L19" s="70">
        <v>10.6650442774328</v>
      </c>
      <c r="M19" s="70">
        <v>-0.592435950338707</v>
      </c>
      <c r="N19" s="69">
        <v>14782718.4329</v>
      </c>
      <c r="O19" s="69">
        <v>237173080.74200001</v>
      </c>
      <c r="P19" s="69">
        <v>14193</v>
      </c>
      <c r="Q19" s="69">
        <v>24072</v>
      </c>
      <c r="R19" s="70">
        <v>-41.039381854436698</v>
      </c>
      <c r="S19" s="69">
        <v>39.265610420629898</v>
      </c>
      <c r="T19" s="69">
        <v>33.985118012628803</v>
      </c>
      <c r="U19" s="71">
        <v>13.448135280298001</v>
      </c>
      <c r="V19" s="38"/>
      <c r="W19" s="38"/>
    </row>
    <row r="20" spans="1:23" ht="12" thickBot="1" x14ac:dyDescent="0.2">
      <c r="A20" s="54"/>
      <c r="B20" s="43" t="s">
        <v>18</v>
      </c>
      <c r="C20" s="44"/>
      <c r="D20" s="69">
        <v>937193.93059999996</v>
      </c>
      <c r="E20" s="69">
        <v>1024391.5125</v>
      </c>
      <c r="F20" s="70">
        <v>91.4878656416045</v>
      </c>
      <c r="G20" s="69">
        <v>1240395.0118</v>
      </c>
      <c r="H20" s="70">
        <v>-24.443913295008301</v>
      </c>
      <c r="I20" s="69">
        <v>60772.438000000002</v>
      </c>
      <c r="J20" s="70">
        <v>6.4845104108914704</v>
      </c>
      <c r="K20" s="69">
        <v>49720.555899999999</v>
      </c>
      <c r="L20" s="70">
        <v>4.0084453280611001</v>
      </c>
      <c r="M20" s="70">
        <v>0.22227993834638499</v>
      </c>
      <c r="N20" s="69">
        <v>32064145.823899999</v>
      </c>
      <c r="O20" s="69">
        <v>371654062.6767</v>
      </c>
      <c r="P20" s="69">
        <v>41125</v>
      </c>
      <c r="Q20" s="69">
        <v>54109</v>
      </c>
      <c r="R20" s="70">
        <v>-23.996008057809199</v>
      </c>
      <c r="S20" s="69">
        <v>22.788910166565302</v>
      </c>
      <c r="T20" s="69">
        <v>23.282727106396301</v>
      </c>
      <c r="U20" s="71">
        <v>-2.1669177517558702</v>
      </c>
      <c r="V20" s="38"/>
      <c r="W20" s="38"/>
    </row>
    <row r="21" spans="1:23" ht="12" thickBot="1" x14ac:dyDescent="0.2">
      <c r="A21" s="54"/>
      <c r="B21" s="43" t="s">
        <v>19</v>
      </c>
      <c r="C21" s="44"/>
      <c r="D21" s="69">
        <v>327665.27870000002</v>
      </c>
      <c r="E21" s="69">
        <v>338325.16159999999</v>
      </c>
      <c r="F21" s="70">
        <v>96.849219594076999</v>
      </c>
      <c r="G21" s="69">
        <v>437099.185</v>
      </c>
      <c r="H21" s="70">
        <v>-25.036401360483001</v>
      </c>
      <c r="I21" s="69">
        <v>32250.283800000001</v>
      </c>
      <c r="J21" s="70">
        <v>9.8424477344538399</v>
      </c>
      <c r="K21" s="69">
        <v>52254.142399999997</v>
      </c>
      <c r="L21" s="70">
        <v>11.9547563100581</v>
      </c>
      <c r="M21" s="70">
        <v>-0.38281861841445097</v>
      </c>
      <c r="N21" s="69">
        <v>8549113.3778000008</v>
      </c>
      <c r="O21" s="69">
        <v>140491222.86149999</v>
      </c>
      <c r="P21" s="69">
        <v>31501</v>
      </c>
      <c r="Q21" s="69">
        <v>45987</v>
      </c>
      <c r="R21" s="70">
        <v>-31.500206580120501</v>
      </c>
      <c r="S21" s="69">
        <v>10.4017421256468</v>
      </c>
      <c r="T21" s="69">
        <v>10.287476319394599</v>
      </c>
      <c r="U21" s="71">
        <v>1.0985256591822099</v>
      </c>
      <c r="V21" s="38"/>
      <c r="W21" s="38"/>
    </row>
    <row r="22" spans="1:23" ht="12" thickBot="1" x14ac:dyDescent="0.2">
      <c r="A22" s="54"/>
      <c r="B22" s="43" t="s">
        <v>20</v>
      </c>
      <c r="C22" s="44"/>
      <c r="D22" s="69">
        <v>845509.68420000002</v>
      </c>
      <c r="E22" s="69">
        <v>853012.72710000002</v>
      </c>
      <c r="F22" s="70">
        <v>99.120406687775002</v>
      </c>
      <c r="G22" s="69">
        <v>1241153.4410000001</v>
      </c>
      <c r="H22" s="70">
        <v>-31.877102679683901</v>
      </c>
      <c r="I22" s="69">
        <v>59357.370300000002</v>
      </c>
      <c r="J22" s="70">
        <v>7.0203063795966401</v>
      </c>
      <c r="K22" s="69">
        <v>152542.62849999999</v>
      </c>
      <c r="L22" s="70">
        <v>12.2903924253794</v>
      </c>
      <c r="M22" s="70">
        <v>-0.61088011342350801</v>
      </c>
      <c r="N22" s="69">
        <v>20230963.495900001</v>
      </c>
      <c r="O22" s="69">
        <v>428722126.51779997</v>
      </c>
      <c r="P22" s="69">
        <v>51079</v>
      </c>
      <c r="Q22" s="69">
        <v>82094</v>
      </c>
      <c r="R22" s="70">
        <v>-37.779862109289397</v>
      </c>
      <c r="S22" s="69">
        <v>16.5529803676658</v>
      </c>
      <c r="T22" s="69">
        <v>17.0090062063001</v>
      </c>
      <c r="U22" s="71">
        <v>-2.7549470156148801</v>
      </c>
      <c r="V22" s="38"/>
      <c r="W22" s="38"/>
    </row>
    <row r="23" spans="1:23" ht="12" thickBot="1" x14ac:dyDescent="0.2">
      <c r="A23" s="54"/>
      <c r="B23" s="43" t="s">
        <v>21</v>
      </c>
      <c r="C23" s="44"/>
      <c r="D23" s="69">
        <v>2199857.5205999999</v>
      </c>
      <c r="E23" s="69">
        <v>2749864.4353999998</v>
      </c>
      <c r="F23" s="70">
        <v>79.998762567362903</v>
      </c>
      <c r="G23" s="69">
        <v>3086298.7758999998</v>
      </c>
      <c r="H23" s="70">
        <v>-28.721822469747899</v>
      </c>
      <c r="I23" s="69">
        <v>204627.2763</v>
      </c>
      <c r="J23" s="70">
        <v>9.3018422504103295</v>
      </c>
      <c r="K23" s="69">
        <v>240322.81969999999</v>
      </c>
      <c r="L23" s="70">
        <v>7.7867645730416699</v>
      </c>
      <c r="M23" s="70">
        <v>-0.148531643580745</v>
      </c>
      <c r="N23" s="69">
        <v>59207545.206500001</v>
      </c>
      <c r="O23" s="69">
        <v>938148472.70270002</v>
      </c>
      <c r="P23" s="69">
        <v>75494</v>
      </c>
      <c r="Q23" s="69">
        <v>112160</v>
      </c>
      <c r="R23" s="70">
        <v>-32.690798858773199</v>
      </c>
      <c r="S23" s="69">
        <v>29.139501425278802</v>
      </c>
      <c r="T23" s="69">
        <v>29.676676875891602</v>
      </c>
      <c r="U23" s="71">
        <v>-1.8434613646023099</v>
      </c>
      <c r="V23" s="38"/>
      <c r="W23" s="38"/>
    </row>
    <row r="24" spans="1:23" ht="12" thickBot="1" x14ac:dyDescent="0.2">
      <c r="A24" s="54"/>
      <c r="B24" s="43" t="s">
        <v>22</v>
      </c>
      <c r="C24" s="44"/>
      <c r="D24" s="69">
        <v>200090.9479</v>
      </c>
      <c r="E24" s="69">
        <v>266851.0344</v>
      </c>
      <c r="F24" s="70">
        <v>74.982264299590796</v>
      </c>
      <c r="G24" s="69">
        <v>348194.09230000002</v>
      </c>
      <c r="H24" s="70">
        <v>-42.534651700062803</v>
      </c>
      <c r="I24" s="69">
        <v>38220.428999999996</v>
      </c>
      <c r="J24" s="70">
        <v>19.101528280580499</v>
      </c>
      <c r="K24" s="69">
        <v>53860.905500000001</v>
      </c>
      <c r="L24" s="70">
        <v>15.4686442679774</v>
      </c>
      <c r="M24" s="70">
        <v>-0.29038643808169901</v>
      </c>
      <c r="N24" s="69">
        <v>5328572.1973999999</v>
      </c>
      <c r="O24" s="69">
        <v>98358674.414100006</v>
      </c>
      <c r="P24" s="69">
        <v>22993</v>
      </c>
      <c r="Q24" s="69">
        <v>34559</v>
      </c>
      <c r="R24" s="70">
        <v>-33.467403570705201</v>
      </c>
      <c r="S24" s="69">
        <v>8.7022549428086808</v>
      </c>
      <c r="T24" s="69">
        <v>9.3978770942446292</v>
      </c>
      <c r="U24" s="71">
        <v>-7.9935850651076299</v>
      </c>
      <c r="V24" s="38"/>
      <c r="W24" s="38"/>
    </row>
    <row r="25" spans="1:23" ht="12" thickBot="1" x14ac:dyDescent="0.2">
      <c r="A25" s="54"/>
      <c r="B25" s="43" t="s">
        <v>23</v>
      </c>
      <c r="C25" s="44"/>
      <c r="D25" s="69">
        <v>238364.82980000001</v>
      </c>
      <c r="E25" s="69">
        <v>298719.3798</v>
      </c>
      <c r="F25" s="70">
        <v>79.7955693265001</v>
      </c>
      <c r="G25" s="69">
        <v>324048.7806</v>
      </c>
      <c r="H25" s="70">
        <v>-26.441682835945201</v>
      </c>
      <c r="I25" s="69">
        <v>20014.884399999999</v>
      </c>
      <c r="J25" s="70">
        <v>8.3967439394450505</v>
      </c>
      <c r="K25" s="69">
        <v>26988.677299999999</v>
      </c>
      <c r="L25" s="70">
        <v>8.3285847427132698</v>
      </c>
      <c r="M25" s="70">
        <v>-0.25839698709502901</v>
      </c>
      <c r="N25" s="69">
        <v>6576594.3960999995</v>
      </c>
      <c r="O25" s="69">
        <v>98552925.740700006</v>
      </c>
      <c r="P25" s="69">
        <v>17359</v>
      </c>
      <c r="Q25" s="69">
        <v>24642</v>
      </c>
      <c r="R25" s="70">
        <v>-29.555230906582299</v>
      </c>
      <c r="S25" s="69">
        <v>13.7314839449277</v>
      </c>
      <c r="T25" s="69">
        <v>15.0393795876958</v>
      </c>
      <c r="U25" s="71">
        <v>-9.5247946107909804</v>
      </c>
      <c r="V25" s="38"/>
      <c r="W25" s="38"/>
    </row>
    <row r="26" spans="1:23" ht="12" thickBot="1" x14ac:dyDescent="0.2">
      <c r="A26" s="54"/>
      <c r="B26" s="43" t="s">
        <v>24</v>
      </c>
      <c r="C26" s="44"/>
      <c r="D26" s="69">
        <v>518885.79590000003</v>
      </c>
      <c r="E26" s="69">
        <v>542885.67359999998</v>
      </c>
      <c r="F26" s="70">
        <v>95.579202239607596</v>
      </c>
      <c r="G26" s="69">
        <v>544980.47880000004</v>
      </c>
      <c r="H26" s="70">
        <v>-4.78818671770743</v>
      </c>
      <c r="I26" s="69">
        <v>102565.882</v>
      </c>
      <c r="J26" s="70">
        <v>19.766561892892199</v>
      </c>
      <c r="K26" s="69">
        <v>111689.8245</v>
      </c>
      <c r="L26" s="70">
        <v>20.494279858598102</v>
      </c>
      <c r="M26" s="70">
        <v>-8.1690006595004999E-2</v>
      </c>
      <c r="N26" s="69">
        <v>10909997.736300001</v>
      </c>
      <c r="O26" s="69">
        <v>201254904.285</v>
      </c>
      <c r="P26" s="69">
        <v>43109</v>
      </c>
      <c r="Q26" s="69">
        <v>55063</v>
      </c>
      <c r="R26" s="70">
        <v>-21.7096780051941</v>
      </c>
      <c r="S26" s="69">
        <v>12.0366001507806</v>
      </c>
      <c r="T26" s="69">
        <v>12.689470517407299</v>
      </c>
      <c r="U26" s="71">
        <v>-5.4240429892856001</v>
      </c>
      <c r="V26" s="38"/>
      <c r="W26" s="38"/>
    </row>
    <row r="27" spans="1:23" ht="12" thickBot="1" x14ac:dyDescent="0.2">
      <c r="A27" s="54"/>
      <c r="B27" s="43" t="s">
        <v>25</v>
      </c>
      <c r="C27" s="44"/>
      <c r="D27" s="69">
        <v>220009.22219999999</v>
      </c>
      <c r="E27" s="69">
        <v>256893.4479</v>
      </c>
      <c r="F27" s="70">
        <v>85.642208471444604</v>
      </c>
      <c r="G27" s="69">
        <v>310359.37070000003</v>
      </c>
      <c r="H27" s="70">
        <v>-29.1114614313787</v>
      </c>
      <c r="I27" s="69">
        <v>60782.912300000004</v>
      </c>
      <c r="J27" s="70">
        <v>27.627438382898799</v>
      </c>
      <c r="K27" s="69">
        <v>93027.959499999997</v>
      </c>
      <c r="L27" s="70">
        <v>29.9742712102361</v>
      </c>
      <c r="M27" s="70">
        <v>-0.34661673085498601</v>
      </c>
      <c r="N27" s="69">
        <v>5299851.6431</v>
      </c>
      <c r="O27" s="69">
        <v>90417431.861300007</v>
      </c>
      <c r="P27" s="69">
        <v>30390</v>
      </c>
      <c r="Q27" s="69">
        <v>46023</v>
      </c>
      <c r="R27" s="70">
        <v>-33.967798709340997</v>
      </c>
      <c r="S27" s="69">
        <v>7.2395268904244796</v>
      </c>
      <c r="T27" s="69">
        <v>7.29006333789627</v>
      </c>
      <c r="U27" s="71">
        <v>-0.69806284632535898</v>
      </c>
      <c r="V27" s="38"/>
      <c r="W27" s="38"/>
    </row>
    <row r="28" spans="1:23" ht="12" thickBot="1" x14ac:dyDescent="0.2">
      <c r="A28" s="54"/>
      <c r="B28" s="43" t="s">
        <v>26</v>
      </c>
      <c r="C28" s="44"/>
      <c r="D28" s="69">
        <v>928938.35660000006</v>
      </c>
      <c r="E28" s="69">
        <v>1192592.8870999999</v>
      </c>
      <c r="F28" s="70">
        <v>77.892327436136</v>
      </c>
      <c r="G28" s="69">
        <v>1144118.9601</v>
      </c>
      <c r="H28" s="70">
        <v>-18.807537590426101</v>
      </c>
      <c r="I28" s="69">
        <v>39987.227099999996</v>
      </c>
      <c r="J28" s="70">
        <v>4.3046157816496002</v>
      </c>
      <c r="K28" s="69">
        <v>69404.247700000007</v>
      </c>
      <c r="L28" s="70">
        <v>6.0661740710890601</v>
      </c>
      <c r="M28" s="70">
        <v>-0.42385043530988398</v>
      </c>
      <c r="N28" s="69">
        <v>25718494.254500002</v>
      </c>
      <c r="O28" s="69">
        <v>319600377.0636</v>
      </c>
      <c r="P28" s="69">
        <v>46576</v>
      </c>
      <c r="Q28" s="69">
        <v>58027</v>
      </c>
      <c r="R28" s="70">
        <v>-19.733916969686501</v>
      </c>
      <c r="S28" s="69">
        <v>19.944571380109899</v>
      </c>
      <c r="T28" s="69">
        <v>22.443789239491998</v>
      </c>
      <c r="U28" s="71">
        <v>-12.530817593174399</v>
      </c>
      <c r="V28" s="38"/>
      <c r="W28" s="38"/>
    </row>
    <row r="29" spans="1:23" ht="12" thickBot="1" x14ac:dyDescent="0.2">
      <c r="A29" s="54"/>
      <c r="B29" s="43" t="s">
        <v>27</v>
      </c>
      <c r="C29" s="44"/>
      <c r="D29" s="69">
        <v>612175.61049999995</v>
      </c>
      <c r="E29" s="69">
        <v>548956.5209</v>
      </c>
      <c r="F29" s="70">
        <v>111.516228916701</v>
      </c>
      <c r="G29" s="69">
        <v>616647.55790000001</v>
      </c>
      <c r="H29" s="70">
        <v>-0.72520313146608995</v>
      </c>
      <c r="I29" s="69">
        <v>79372.709499999997</v>
      </c>
      <c r="J29" s="70">
        <v>12.9656765376804</v>
      </c>
      <c r="K29" s="69">
        <v>91890.683900000004</v>
      </c>
      <c r="L29" s="70">
        <v>14.9016537441476</v>
      </c>
      <c r="M29" s="70">
        <v>-0.136226806338961</v>
      </c>
      <c r="N29" s="69">
        <v>13182415.862400001</v>
      </c>
      <c r="O29" s="69">
        <v>218600499.75389999</v>
      </c>
      <c r="P29" s="69">
        <v>110524</v>
      </c>
      <c r="Q29" s="69">
        <v>122708</v>
      </c>
      <c r="R29" s="70">
        <v>-9.9292629657398006</v>
      </c>
      <c r="S29" s="69">
        <v>5.5388477660960502</v>
      </c>
      <c r="T29" s="69">
        <v>6.2421784064608703</v>
      </c>
      <c r="U29" s="71">
        <v>-12.698139939320701</v>
      </c>
      <c r="V29" s="38"/>
      <c r="W29" s="38"/>
    </row>
    <row r="30" spans="1:23" ht="12" thickBot="1" x14ac:dyDescent="0.2">
      <c r="A30" s="54"/>
      <c r="B30" s="43" t="s">
        <v>28</v>
      </c>
      <c r="C30" s="44"/>
      <c r="D30" s="69">
        <v>704208.46530000004</v>
      </c>
      <c r="E30" s="69">
        <v>906308.56160000002</v>
      </c>
      <c r="F30" s="70">
        <v>77.700740689990596</v>
      </c>
      <c r="G30" s="69">
        <v>982014.70189999999</v>
      </c>
      <c r="H30" s="70">
        <v>-28.289417262542099</v>
      </c>
      <c r="I30" s="69">
        <v>66379.017999999996</v>
      </c>
      <c r="J30" s="70">
        <v>9.42604658575382</v>
      </c>
      <c r="K30" s="69">
        <v>131187.86110000001</v>
      </c>
      <c r="L30" s="70">
        <v>13.3590526543216</v>
      </c>
      <c r="M30" s="70">
        <v>-0.49401554805896603</v>
      </c>
      <c r="N30" s="69">
        <v>17069360.481800001</v>
      </c>
      <c r="O30" s="69">
        <v>389003578.1207</v>
      </c>
      <c r="P30" s="69">
        <v>59312</v>
      </c>
      <c r="Q30" s="69">
        <v>71949</v>
      </c>
      <c r="R30" s="70">
        <v>-17.563829935092901</v>
      </c>
      <c r="S30" s="69">
        <v>11.872950925613701</v>
      </c>
      <c r="T30" s="69">
        <v>12.745996917260801</v>
      </c>
      <c r="U30" s="71">
        <v>-7.3532350728722298</v>
      </c>
      <c r="V30" s="38"/>
      <c r="W30" s="38"/>
    </row>
    <row r="31" spans="1:23" ht="12" thickBot="1" x14ac:dyDescent="0.2">
      <c r="A31" s="54"/>
      <c r="B31" s="43" t="s">
        <v>29</v>
      </c>
      <c r="C31" s="44"/>
      <c r="D31" s="69">
        <v>520790.96039999998</v>
      </c>
      <c r="E31" s="69">
        <v>762214.6298</v>
      </c>
      <c r="F31" s="70">
        <v>68.326025247855995</v>
      </c>
      <c r="G31" s="69">
        <v>810101.62390000001</v>
      </c>
      <c r="H31" s="70">
        <v>-35.712885268294798</v>
      </c>
      <c r="I31" s="69">
        <v>28854.332999999999</v>
      </c>
      <c r="J31" s="70">
        <v>5.5404826876868301</v>
      </c>
      <c r="K31" s="69">
        <v>42025.889300000003</v>
      </c>
      <c r="L31" s="70">
        <v>5.1877305340629398</v>
      </c>
      <c r="M31" s="70">
        <v>-0.31341529041718602</v>
      </c>
      <c r="N31" s="69">
        <v>36503689.476300001</v>
      </c>
      <c r="O31" s="69">
        <v>353133006.68440002</v>
      </c>
      <c r="P31" s="69">
        <v>22780</v>
      </c>
      <c r="Q31" s="69">
        <v>28306</v>
      </c>
      <c r="R31" s="70">
        <v>-19.522362749947</v>
      </c>
      <c r="S31" s="69">
        <v>22.8617629675154</v>
      </c>
      <c r="T31" s="69">
        <v>24.637907641489399</v>
      </c>
      <c r="U31" s="71">
        <v>-7.7690625893454701</v>
      </c>
      <c r="V31" s="38"/>
      <c r="W31" s="38"/>
    </row>
    <row r="32" spans="1:23" ht="12" thickBot="1" x14ac:dyDescent="0.2">
      <c r="A32" s="54"/>
      <c r="B32" s="43" t="s">
        <v>30</v>
      </c>
      <c r="C32" s="44"/>
      <c r="D32" s="69">
        <v>105916.1911</v>
      </c>
      <c r="E32" s="69">
        <v>132426.9241</v>
      </c>
      <c r="F32" s="70">
        <v>79.980858741398507</v>
      </c>
      <c r="G32" s="69">
        <v>171937.10759999999</v>
      </c>
      <c r="H32" s="70">
        <v>-38.3982942493096</v>
      </c>
      <c r="I32" s="69">
        <v>30905.5903</v>
      </c>
      <c r="J32" s="70">
        <v>29.179287868103899</v>
      </c>
      <c r="K32" s="69">
        <v>40808.884100000003</v>
      </c>
      <c r="L32" s="70">
        <v>23.734774109925802</v>
      </c>
      <c r="M32" s="70">
        <v>-0.242674947340694</v>
      </c>
      <c r="N32" s="69">
        <v>2244574.7533</v>
      </c>
      <c r="O32" s="69">
        <v>47511773.011600003</v>
      </c>
      <c r="P32" s="69">
        <v>23032</v>
      </c>
      <c r="Q32" s="69">
        <v>30468</v>
      </c>
      <c r="R32" s="70">
        <v>-24.405934094788002</v>
      </c>
      <c r="S32" s="69">
        <v>4.5986536601250396</v>
      </c>
      <c r="T32" s="69">
        <v>4.9866723513194202</v>
      </c>
      <c r="U32" s="71">
        <v>-8.43765849467826</v>
      </c>
      <c r="V32" s="38"/>
      <c r="W32" s="38"/>
    </row>
    <row r="33" spans="1:23" ht="12" thickBot="1" x14ac:dyDescent="0.2">
      <c r="A33" s="54"/>
      <c r="B33" s="43" t="s">
        <v>31</v>
      </c>
      <c r="C33" s="44"/>
      <c r="D33" s="72"/>
      <c r="E33" s="72"/>
      <c r="F33" s="72"/>
      <c r="G33" s="69">
        <v>63.846400000000003</v>
      </c>
      <c r="H33" s="72"/>
      <c r="I33" s="72"/>
      <c r="J33" s="72"/>
      <c r="K33" s="69">
        <v>13.6525</v>
      </c>
      <c r="L33" s="70">
        <v>21.383351293103502</v>
      </c>
      <c r="M33" s="72"/>
      <c r="N33" s="69">
        <v>12.3628</v>
      </c>
      <c r="O33" s="69">
        <v>5006.7956999999997</v>
      </c>
      <c r="P33" s="72"/>
      <c r="Q33" s="69">
        <v>1</v>
      </c>
      <c r="R33" s="72"/>
      <c r="S33" s="72"/>
      <c r="T33" s="69">
        <v>-3.8319000000000001</v>
      </c>
      <c r="U33" s="73"/>
      <c r="V33" s="38"/>
      <c r="W33" s="38"/>
    </row>
    <row r="34" spans="1:23" ht="12" thickBot="1" x14ac:dyDescent="0.2">
      <c r="A34" s="54"/>
      <c r="B34" s="43" t="s">
        <v>36</v>
      </c>
      <c r="C34" s="4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10</v>
      </c>
      <c r="P34" s="72"/>
      <c r="Q34" s="72"/>
      <c r="R34" s="72"/>
      <c r="S34" s="72"/>
      <c r="T34" s="72"/>
      <c r="U34" s="73"/>
      <c r="V34" s="38"/>
      <c r="W34" s="38"/>
    </row>
    <row r="35" spans="1:23" ht="12" thickBot="1" x14ac:dyDescent="0.2">
      <c r="A35" s="54"/>
      <c r="B35" s="43" t="s">
        <v>32</v>
      </c>
      <c r="C35" s="44"/>
      <c r="D35" s="69">
        <v>156895.88399999999</v>
      </c>
      <c r="E35" s="69">
        <v>152612.44159999999</v>
      </c>
      <c r="F35" s="70">
        <v>102.80674521362199</v>
      </c>
      <c r="G35" s="69">
        <v>251875.9014</v>
      </c>
      <c r="H35" s="70">
        <v>-37.709053098003103</v>
      </c>
      <c r="I35" s="69">
        <v>15865.588400000001</v>
      </c>
      <c r="J35" s="70">
        <v>10.112176301578399</v>
      </c>
      <c r="K35" s="69">
        <v>27354.149700000002</v>
      </c>
      <c r="L35" s="70">
        <v>10.860169451685399</v>
      </c>
      <c r="M35" s="70">
        <v>-0.41999336210403199</v>
      </c>
      <c r="N35" s="69">
        <v>4787114.1973999999</v>
      </c>
      <c r="O35" s="69">
        <v>57686185.463500001</v>
      </c>
      <c r="P35" s="69">
        <v>10161</v>
      </c>
      <c r="Q35" s="69">
        <v>15406</v>
      </c>
      <c r="R35" s="70">
        <v>-34.045177203686897</v>
      </c>
      <c r="S35" s="69">
        <v>15.440988485385301</v>
      </c>
      <c r="T35" s="69">
        <v>15.431539659872801</v>
      </c>
      <c r="U35" s="71">
        <v>6.1193138777747E-2</v>
      </c>
      <c r="V35" s="38"/>
      <c r="W35" s="38"/>
    </row>
    <row r="36" spans="1:23" ht="12" thickBot="1" x14ac:dyDescent="0.2">
      <c r="A36" s="54"/>
      <c r="B36" s="43" t="s">
        <v>37</v>
      </c>
      <c r="C36" s="44"/>
      <c r="D36" s="72"/>
      <c r="E36" s="69">
        <v>590891.35609999998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38"/>
      <c r="W36" s="38"/>
    </row>
    <row r="37" spans="1:23" ht="12" thickBot="1" x14ac:dyDescent="0.2">
      <c r="A37" s="54"/>
      <c r="B37" s="43" t="s">
        <v>38</v>
      </c>
      <c r="C37" s="44"/>
      <c r="D37" s="72"/>
      <c r="E37" s="69">
        <v>108900.178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3"/>
      <c r="V37" s="38"/>
      <c r="W37" s="38"/>
    </row>
    <row r="38" spans="1:23" ht="12" thickBot="1" x14ac:dyDescent="0.2">
      <c r="A38" s="54"/>
      <c r="B38" s="43" t="s">
        <v>39</v>
      </c>
      <c r="C38" s="44"/>
      <c r="D38" s="72"/>
      <c r="E38" s="69">
        <v>145675.11069999999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38"/>
      <c r="W38" s="38"/>
    </row>
    <row r="39" spans="1:23" ht="12" customHeight="1" thickBot="1" x14ac:dyDescent="0.2">
      <c r="A39" s="54"/>
      <c r="B39" s="43" t="s">
        <v>33</v>
      </c>
      <c r="C39" s="44"/>
      <c r="D39" s="69">
        <v>182440.1715</v>
      </c>
      <c r="E39" s="69">
        <v>356867.85800000001</v>
      </c>
      <c r="F39" s="70">
        <v>51.122612308783502</v>
      </c>
      <c r="G39" s="69">
        <v>329809.59840000002</v>
      </c>
      <c r="H39" s="70">
        <v>-44.683183150196598</v>
      </c>
      <c r="I39" s="69">
        <v>8934.3251</v>
      </c>
      <c r="J39" s="70">
        <v>4.8971260148152203</v>
      </c>
      <c r="K39" s="69">
        <v>-28231.4823</v>
      </c>
      <c r="L39" s="70">
        <v>-8.5599335001039805</v>
      </c>
      <c r="M39" s="70">
        <v>-1.31646673756128</v>
      </c>
      <c r="N39" s="69">
        <v>4322969.1473000003</v>
      </c>
      <c r="O39" s="69">
        <v>91543468.907600001</v>
      </c>
      <c r="P39" s="69">
        <v>270</v>
      </c>
      <c r="Q39" s="69">
        <v>411</v>
      </c>
      <c r="R39" s="70">
        <v>-34.306569343065703</v>
      </c>
      <c r="S39" s="69">
        <v>675.70433888888897</v>
      </c>
      <c r="T39" s="69">
        <v>635.32534963503701</v>
      </c>
      <c r="U39" s="71">
        <v>5.9758369052728701</v>
      </c>
      <c r="V39" s="38"/>
      <c r="W39" s="38"/>
    </row>
    <row r="40" spans="1:23" ht="12" thickBot="1" x14ac:dyDescent="0.2">
      <c r="A40" s="54"/>
      <c r="B40" s="43" t="s">
        <v>34</v>
      </c>
      <c r="C40" s="44"/>
      <c r="D40" s="69">
        <v>399531.7892</v>
      </c>
      <c r="E40" s="69">
        <v>445710.22570000001</v>
      </c>
      <c r="F40" s="70">
        <v>89.639358974213494</v>
      </c>
      <c r="G40" s="69">
        <v>574098.7254</v>
      </c>
      <c r="H40" s="70">
        <v>-30.407128334655599</v>
      </c>
      <c r="I40" s="69">
        <v>31335.193500000001</v>
      </c>
      <c r="J40" s="70">
        <v>7.8429787934381503</v>
      </c>
      <c r="K40" s="69">
        <v>40789.911899999999</v>
      </c>
      <c r="L40" s="70">
        <v>7.1050343948385999</v>
      </c>
      <c r="M40" s="70">
        <v>-0.23179060604933499</v>
      </c>
      <c r="N40" s="69">
        <v>10024409.895</v>
      </c>
      <c r="O40" s="69">
        <v>172701647.9914</v>
      </c>
      <c r="P40" s="69">
        <v>2137</v>
      </c>
      <c r="Q40" s="69">
        <v>2772</v>
      </c>
      <c r="R40" s="70">
        <v>-22.907647907647899</v>
      </c>
      <c r="S40" s="69">
        <v>186.95919007955101</v>
      </c>
      <c r="T40" s="69">
        <v>187.962198232323</v>
      </c>
      <c r="U40" s="71">
        <v>-0.53648507588510297</v>
      </c>
      <c r="V40" s="38"/>
      <c r="W40" s="38"/>
    </row>
    <row r="41" spans="1:23" ht="12" thickBot="1" x14ac:dyDescent="0.2">
      <c r="A41" s="54"/>
      <c r="B41" s="43" t="s">
        <v>40</v>
      </c>
      <c r="C41" s="44"/>
      <c r="D41" s="72"/>
      <c r="E41" s="69">
        <v>195655.57920000001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38"/>
      <c r="W41" s="38"/>
    </row>
    <row r="42" spans="1:23" ht="12" thickBot="1" x14ac:dyDescent="0.2">
      <c r="A42" s="54"/>
      <c r="B42" s="43" t="s">
        <v>41</v>
      </c>
      <c r="C42" s="44"/>
      <c r="D42" s="72"/>
      <c r="E42" s="69">
        <v>75317.477400000003</v>
      </c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38"/>
      <c r="W42" s="38"/>
    </row>
    <row r="43" spans="1:23" ht="12" thickBot="1" x14ac:dyDescent="0.2">
      <c r="A43" s="54"/>
      <c r="B43" s="43" t="s">
        <v>71</v>
      </c>
      <c r="C43" s="44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69">
        <v>6752.1368000000002</v>
      </c>
      <c r="O43" s="69">
        <v>6923.0770000000002</v>
      </c>
      <c r="P43" s="72"/>
      <c r="Q43" s="72"/>
      <c r="R43" s="72"/>
      <c r="S43" s="72"/>
      <c r="T43" s="72"/>
      <c r="U43" s="73"/>
      <c r="V43" s="38"/>
      <c r="W43" s="38"/>
    </row>
    <row r="44" spans="1:23" ht="12" thickBot="1" x14ac:dyDescent="0.2">
      <c r="A44" s="55"/>
      <c r="B44" s="43" t="s">
        <v>35</v>
      </c>
      <c r="C44" s="44"/>
      <c r="D44" s="74">
        <v>8128.2488999999996</v>
      </c>
      <c r="E44" s="75"/>
      <c r="F44" s="75"/>
      <c r="G44" s="74">
        <v>33140.273099999999</v>
      </c>
      <c r="H44" s="76">
        <v>-75.473198801128802</v>
      </c>
      <c r="I44" s="74">
        <v>764.90219999999999</v>
      </c>
      <c r="J44" s="76">
        <v>9.4104180298907902</v>
      </c>
      <c r="K44" s="74">
        <v>3310.0868</v>
      </c>
      <c r="L44" s="76">
        <v>9.9881096031161007</v>
      </c>
      <c r="M44" s="76">
        <v>-0.768917781853938</v>
      </c>
      <c r="N44" s="74">
        <v>396221.57020000002</v>
      </c>
      <c r="O44" s="74">
        <v>10667537.921499999</v>
      </c>
      <c r="P44" s="74">
        <v>34</v>
      </c>
      <c r="Q44" s="74">
        <v>37</v>
      </c>
      <c r="R44" s="76">
        <v>-8.1081081081080999</v>
      </c>
      <c r="S44" s="74">
        <v>239.06614411764701</v>
      </c>
      <c r="T44" s="74">
        <v>313.768618918919</v>
      </c>
      <c r="U44" s="77">
        <v>-31.247617715585001</v>
      </c>
      <c r="V44" s="38"/>
      <c r="W44" s="38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37:C37"/>
    <mergeCell ref="B38:C38"/>
    <mergeCell ref="B39:C39"/>
    <mergeCell ref="B40:C40"/>
    <mergeCell ref="B41:C41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activeCell="A31" sqref="A31:XFD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66336</v>
      </c>
      <c r="D2" s="32">
        <v>586388.28601880302</v>
      </c>
      <c r="E2" s="32">
        <v>453198.08430854703</v>
      </c>
      <c r="F2" s="32">
        <v>133190.20171025599</v>
      </c>
      <c r="G2" s="32">
        <v>453198.08430854703</v>
      </c>
      <c r="H2" s="32">
        <v>0.22713653203158499</v>
      </c>
    </row>
    <row r="3" spans="1:8" ht="14.25" x14ac:dyDescent="0.2">
      <c r="A3" s="32">
        <v>2</v>
      </c>
      <c r="B3" s="33">
        <v>13</v>
      </c>
      <c r="C3" s="32">
        <v>8403.2000000000007</v>
      </c>
      <c r="D3" s="32">
        <v>67281.118402579203</v>
      </c>
      <c r="E3" s="32">
        <v>52111.670840647501</v>
      </c>
      <c r="F3" s="32">
        <v>15169.4475619318</v>
      </c>
      <c r="G3" s="32">
        <v>52111.670840647501</v>
      </c>
      <c r="H3" s="32">
        <v>0.22546366532085299</v>
      </c>
    </row>
    <row r="4" spans="1:8" ht="14.25" x14ac:dyDescent="0.2">
      <c r="A4" s="32">
        <v>3</v>
      </c>
      <c r="B4" s="33">
        <v>14</v>
      </c>
      <c r="C4" s="32">
        <v>96321</v>
      </c>
      <c r="D4" s="32">
        <v>81857.802862393204</v>
      </c>
      <c r="E4" s="32">
        <v>59705.742617948701</v>
      </c>
      <c r="F4" s="32">
        <v>22152.060244444401</v>
      </c>
      <c r="G4" s="32">
        <v>59705.742617948701</v>
      </c>
      <c r="H4" s="32">
        <v>0.27061635506737303</v>
      </c>
    </row>
    <row r="5" spans="1:8" ht="14.25" x14ac:dyDescent="0.2">
      <c r="A5" s="32">
        <v>4</v>
      </c>
      <c r="B5" s="33">
        <v>15</v>
      </c>
      <c r="C5" s="32">
        <v>3878</v>
      </c>
      <c r="D5" s="32">
        <v>63763.3711068376</v>
      </c>
      <c r="E5" s="32">
        <v>52887.747105128197</v>
      </c>
      <c r="F5" s="32">
        <v>10875.624001709401</v>
      </c>
      <c r="G5" s="32">
        <v>52887.747105128197</v>
      </c>
      <c r="H5" s="32">
        <v>0.170562249343545</v>
      </c>
    </row>
    <row r="6" spans="1:8" ht="14.25" x14ac:dyDescent="0.2">
      <c r="A6" s="32">
        <v>5</v>
      </c>
      <c r="B6" s="33">
        <v>16</v>
      </c>
      <c r="C6" s="32">
        <v>5328</v>
      </c>
      <c r="D6" s="32">
        <v>245384.19671196601</v>
      </c>
      <c r="E6" s="32">
        <v>209774.99084188</v>
      </c>
      <c r="F6" s="32">
        <v>35609.205870085498</v>
      </c>
      <c r="G6" s="32">
        <v>209774.99084188</v>
      </c>
      <c r="H6" s="32">
        <v>0.145116133586565</v>
      </c>
    </row>
    <row r="7" spans="1:8" ht="14.25" x14ac:dyDescent="0.2">
      <c r="A7" s="32">
        <v>6</v>
      </c>
      <c r="B7" s="33">
        <v>17</v>
      </c>
      <c r="C7" s="32">
        <v>18586</v>
      </c>
      <c r="D7" s="32">
        <v>352225.40339487197</v>
      </c>
      <c r="E7" s="32">
        <v>271218.36945042701</v>
      </c>
      <c r="F7" s="32">
        <v>81007.033944444396</v>
      </c>
      <c r="G7" s="32">
        <v>271218.36945042701</v>
      </c>
      <c r="H7" s="32">
        <v>0.22998634727555201</v>
      </c>
    </row>
    <row r="8" spans="1:8" ht="14.25" x14ac:dyDescent="0.2">
      <c r="A8" s="32">
        <v>7</v>
      </c>
      <c r="B8" s="33">
        <v>18</v>
      </c>
      <c r="C8" s="32">
        <v>89096</v>
      </c>
      <c r="D8" s="32">
        <v>171607.58883162399</v>
      </c>
      <c r="E8" s="32">
        <v>143331.367822222</v>
      </c>
      <c r="F8" s="32">
        <v>28276.221009401699</v>
      </c>
      <c r="G8" s="32">
        <v>143331.367822222</v>
      </c>
      <c r="H8" s="32">
        <v>0.16477255581712899</v>
      </c>
    </row>
    <row r="9" spans="1:8" ht="14.25" x14ac:dyDescent="0.2">
      <c r="A9" s="32">
        <v>8</v>
      </c>
      <c r="B9" s="33">
        <v>19</v>
      </c>
      <c r="C9" s="32">
        <v>15452</v>
      </c>
      <c r="D9" s="32">
        <v>119884.61325726499</v>
      </c>
      <c r="E9" s="32">
        <v>96383.790189743595</v>
      </c>
      <c r="F9" s="32">
        <v>23500.8230675214</v>
      </c>
      <c r="G9" s="32">
        <v>96383.790189743595</v>
      </c>
      <c r="H9" s="32">
        <v>0.19602868482454899</v>
      </c>
    </row>
    <row r="10" spans="1:8" ht="14.25" x14ac:dyDescent="0.2">
      <c r="A10" s="32">
        <v>9</v>
      </c>
      <c r="B10" s="33">
        <v>21</v>
      </c>
      <c r="C10" s="32">
        <v>178348</v>
      </c>
      <c r="D10" s="32">
        <v>606314.17135470104</v>
      </c>
      <c r="E10" s="32">
        <v>598255.62525812001</v>
      </c>
      <c r="F10" s="32">
        <v>8058.5460965811999</v>
      </c>
      <c r="G10" s="32">
        <v>598255.62525812001</v>
      </c>
      <c r="H10" s="37">
        <v>1.3291040317556501E-2</v>
      </c>
    </row>
    <row r="11" spans="1:8" ht="14.25" x14ac:dyDescent="0.2">
      <c r="A11" s="32">
        <v>10</v>
      </c>
      <c r="B11" s="33">
        <v>22</v>
      </c>
      <c r="C11" s="32">
        <v>21955</v>
      </c>
      <c r="D11" s="32">
        <v>360409.423128205</v>
      </c>
      <c r="E11" s="32">
        <v>319650.57813675201</v>
      </c>
      <c r="F11" s="32">
        <v>40758.844991452999</v>
      </c>
      <c r="G11" s="32">
        <v>319650.57813675201</v>
      </c>
      <c r="H11" s="32">
        <v>0.113090397686284</v>
      </c>
    </row>
    <row r="12" spans="1:8" ht="14.25" x14ac:dyDescent="0.2">
      <c r="A12" s="32">
        <v>11</v>
      </c>
      <c r="B12" s="33">
        <v>23</v>
      </c>
      <c r="C12" s="32">
        <v>157199.77799999999</v>
      </c>
      <c r="D12" s="32">
        <v>1165074.9127504299</v>
      </c>
      <c r="E12" s="32">
        <v>985804.79462564096</v>
      </c>
      <c r="F12" s="32">
        <v>179270.11812478601</v>
      </c>
      <c r="G12" s="32">
        <v>985804.79462564096</v>
      </c>
      <c r="H12" s="32">
        <v>0.15387003544826</v>
      </c>
    </row>
    <row r="13" spans="1:8" ht="14.25" x14ac:dyDescent="0.2">
      <c r="A13" s="32">
        <v>12</v>
      </c>
      <c r="B13" s="33">
        <v>24</v>
      </c>
      <c r="C13" s="32">
        <v>26377.19</v>
      </c>
      <c r="D13" s="32">
        <v>557296.69283931598</v>
      </c>
      <c r="E13" s="32">
        <v>523880.04762136802</v>
      </c>
      <c r="F13" s="32">
        <v>33416.645217948702</v>
      </c>
      <c r="G13" s="32">
        <v>523880.04762136802</v>
      </c>
      <c r="H13" s="32">
        <v>5.9962037541794001E-2</v>
      </c>
    </row>
    <row r="14" spans="1:8" ht="14.25" x14ac:dyDescent="0.2">
      <c r="A14" s="32">
        <v>13</v>
      </c>
      <c r="B14" s="33">
        <v>25</v>
      </c>
      <c r="C14" s="32">
        <v>82386</v>
      </c>
      <c r="D14" s="32">
        <v>937193.89110000001</v>
      </c>
      <c r="E14" s="32">
        <v>876421.4926</v>
      </c>
      <c r="F14" s="32">
        <v>60772.398500000003</v>
      </c>
      <c r="G14" s="32">
        <v>876421.4926</v>
      </c>
      <c r="H14" s="32">
        <v>6.4845064694852406E-2</v>
      </c>
    </row>
    <row r="15" spans="1:8" ht="14.25" x14ac:dyDescent="0.2">
      <c r="A15" s="32">
        <v>14</v>
      </c>
      <c r="B15" s="33">
        <v>26</v>
      </c>
      <c r="C15" s="32">
        <v>66781</v>
      </c>
      <c r="D15" s="32">
        <v>327665.04256666702</v>
      </c>
      <c r="E15" s="32">
        <v>295414.99479999999</v>
      </c>
      <c r="F15" s="32">
        <v>32250.047766666699</v>
      </c>
      <c r="G15" s="32">
        <v>295414.99479999999</v>
      </c>
      <c r="H15" s="32">
        <v>9.84238279251443E-2</v>
      </c>
    </row>
    <row r="16" spans="1:8" ht="14.25" x14ac:dyDescent="0.2">
      <c r="A16" s="32">
        <v>15</v>
      </c>
      <c r="B16" s="33">
        <v>27</v>
      </c>
      <c r="C16" s="32">
        <v>110488.679</v>
      </c>
      <c r="D16" s="32">
        <v>845510.29513333295</v>
      </c>
      <c r="E16" s="32">
        <v>786152.31160000002</v>
      </c>
      <c r="F16" s="32">
        <v>59357.983533333303</v>
      </c>
      <c r="G16" s="32">
        <v>786152.31160000002</v>
      </c>
      <c r="H16" s="32">
        <v>7.0203738351846803E-2</v>
      </c>
    </row>
    <row r="17" spans="1:8" ht="14.25" x14ac:dyDescent="0.2">
      <c r="A17" s="32">
        <v>16</v>
      </c>
      <c r="B17" s="33">
        <v>29</v>
      </c>
      <c r="C17" s="32">
        <v>182869</v>
      </c>
      <c r="D17" s="32">
        <v>2199858.7446982898</v>
      </c>
      <c r="E17" s="32">
        <v>1995230.2695880299</v>
      </c>
      <c r="F17" s="32">
        <v>204628.475110256</v>
      </c>
      <c r="G17" s="32">
        <v>1995230.2695880299</v>
      </c>
      <c r="H17" s="32">
        <v>9.3018915693298801E-2</v>
      </c>
    </row>
    <row r="18" spans="1:8" ht="14.25" x14ac:dyDescent="0.2">
      <c r="A18" s="32">
        <v>17</v>
      </c>
      <c r="B18" s="33">
        <v>31</v>
      </c>
      <c r="C18" s="32">
        <v>24431.705999999998</v>
      </c>
      <c r="D18" s="32">
        <v>200090.93612074701</v>
      </c>
      <c r="E18" s="32">
        <v>161870.507934216</v>
      </c>
      <c r="F18" s="32">
        <v>38220.428186531601</v>
      </c>
      <c r="G18" s="32">
        <v>161870.507934216</v>
      </c>
      <c r="H18" s="32">
        <v>0.191015289985285</v>
      </c>
    </row>
    <row r="19" spans="1:8" ht="14.25" x14ac:dyDescent="0.2">
      <c r="A19" s="32">
        <v>18</v>
      </c>
      <c r="B19" s="33">
        <v>32</v>
      </c>
      <c r="C19" s="32">
        <v>14478.064</v>
      </c>
      <c r="D19" s="32">
        <v>238364.83377529701</v>
      </c>
      <c r="E19" s="32">
        <v>218349.94619977899</v>
      </c>
      <c r="F19" s="32">
        <v>20014.8875755177</v>
      </c>
      <c r="G19" s="32">
        <v>218349.94619977899</v>
      </c>
      <c r="H19" s="32">
        <v>8.3967451316184605E-2</v>
      </c>
    </row>
    <row r="20" spans="1:8" ht="14.25" x14ac:dyDescent="0.2">
      <c r="A20" s="32">
        <v>19</v>
      </c>
      <c r="B20" s="33">
        <v>33</v>
      </c>
      <c r="C20" s="32">
        <v>30589.056</v>
      </c>
      <c r="D20" s="32">
        <v>518885.80860611901</v>
      </c>
      <c r="E20" s="32">
        <v>416319.90544788103</v>
      </c>
      <c r="F20" s="32">
        <v>102565.903158238</v>
      </c>
      <c r="G20" s="32">
        <v>416319.90544788103</v>
      </c>
      <c r="H20" s="32">
        <v>0.197665654864913</v>
      </c>
    </row>
    <row r="21" spans="1:8" ht="14.25" x14ac:dyDescent="0.2">
      <c r="A21" s="32">
        <v>20</v>
      </c>
      <c r="B21" s="33">
        <v>34</v>
      </c>
      <c r="C21" s="32">
        <v>37598.550000000003</v>
      </c>
      <c r="D21" s="32">
        <v>220009.17404405901</v>
      </c>
      <c r="E21" s="32">
        <v>159226.30691523699</v>
      </c>
      <c r="F21" s="32">
        <v>60782.867128821803</v>
      </c>
      <c r="G21" s="32">
        <v>159226.30691523699</v>
      </c>
      <c r="H21" s="32">
        <v>0.27627423898536801</v>
      </c>
    </row>
    <row r="22" spans="1:8" ht="14.25" x14ac:dyDescent="0.2">
      <c r="A22" s="32">
        <v>21</v>
      </c>
      <c r="B22" s="33">
        <v>35</v>
      </c>
      <c r="C22" s="32">
        <v>39427.576000000001</v>
      </c>
      <c r="D22" s="32">
        <v>928938.35240442504</v>
      </c>
      <c r="E22" s="32">
        <v>888951.12955309695</v>
      </c>
      <c r="F22" s="32">
        <v>39987.222851327402</v>
      </c>
      <c r="G22" s="32">
        <v>888951.12955309695</v>
      </c>
      <c r="H22" s="32">
        <v>4.3046153437228798E-2</v>
      </c>
    </row>
    <row r="23" spans="1:8" ht="14.25" x14ac:dyDescent="0.2">
      <c r="A23" s="32">
        <v>22</v>
      </c>
      <c r="B23" s="33">
        <v>36</v>
      </c>
      <c r="C23" s="32">
        <v>192575.84099999999</v>
      </c>
      <c r="D23" s="32">
        <v>612175.61127168103</v>
      </c>
      <c r="E23" s="32">
        <v>532802.88977812103</v>
      </c>
      <c r="F23" s="32">
        <v>79372.721493560603</v>
      </c>
      <c r="G23" s="32">
        <v>532802.88977812103</v>
      </c>
      <c r="H23" s="32">
        <v>0.12965678480506401</v>
      </c>
    </row>
    <row r="24" spans="1:8" ht="14.25" x14ac:dyDescent="0.2">
      <c r="A24" s="32">
        <v>23</v>
      </c>
      <c r="B24" s="33">
        <v>37</v>
      </c>
      <c r="C24" s="32">
        <v>87716.396999999997</v>
      </c>
      <c r="D24" s="32">
        <v>704208.52868761099</v>
      </c>
      <c r="E24" s="32">
        <v>637829.41601249296</v>
      </c>
      <c r="F24" s="32">
        <v>66379.112675117794</v>
      </c>
      <c r="G24" s="32">
        <v>637829.41601249296</v>
      </c>
      <c r="H24" s="32">
        <v>9.4260591814791503E-2</v>
      </c>
    </row>
    <row r="25" spans="1:8" ht="14.25" x14ac:dyDescent="0.2">
      <c r="A25" s="32">
        <v>24</v>
      </c>
      <c r="B25" s="33">
        <v>38</v>
      </c>
      <c r="C25" s="32">
        <v>102280.11900000001</v>
      </c>
      <c r="D25" s="32">
        <v>520790.93680265499</v>
      </c>
      <c r="E25" s="32">
        <v>491936.617117699</v>
      </c>
      <c r="F25" s="32">
        <v>28854.319684955801</v>
      </c>
      <c r="G25" s="32">
        <v>491936.617117699</v>
      </c>
      <c r="H25" s="32">
        <v>5.5404803820327697E-2</v>
      </c>
    </row>
    <row r="26" spans="1:8" ht="14.25" x14ac:dyDescent="0.2">
      <c r="A26" s="32">
        <v>25</v>
      </c>
      <c r="B26" s="33">
        <v>39</v>
      </c>
      <c r="C26" s="32">
        <v>80973.192999999999</v>
      </c>
      <c r="D26" s="32">
        <v>105916.13148628701</v>
      </c>
      <c r="E26" s="32">
        <v>75010.5951076239</v>
      </c>
      <c r="F26" s="32">
        <v>30905.536378663099</v>
      </c>
      <c r="G26" s="32">
        <v>75010.5951076239</v>
      </c>
      <c r="H26" s="32">
        <v>0.29179253381874498</v>
      </c>
    </row>
    <row r="27" spans="1:8" ht="14.25" x14ac:dyDescent="0.2">
      <c r="A27" s="32">
        <v>26</v>
      </c>
      <c r="B27" s="33">
        <v>42</v>
      </c>
      <c r="C27" s="32">
        <v>8488.241</v>
      </c>
      <c r="D27" s="32">
        <v>156895.88339999999</v>
      </c>
      <c r="E27" s="32">
        <v>141030.29829999999</v>
      </c>
      <c r="F27" s="32">
        <v>15865.5851</v>
      </c>
      <c r="G27" s="32">
        <v>141030.29829999999</v>
      </c>
      <c r="H27" s="32">
        <v>0.101121742369437</v>
      </c>
    </row>
    <row r="28" spans="1:8" ht="14.25" x14ac:dyDescent="0.2">
      <c r="A28" s="32">
        <v>27</v>
      </c>
      <c r="B28" s="33">
        <v>75</v>
      </c>
      <c r="C28" s="32">
        <v>285</v>
      </c>
      <c r="D28" s="32">
        <v>182440.170940171</v>
      </c>
      <c r="E28" s="32">
        <v>173505.84615384601</v>
      </c>
      <c r="F28" s="32">
        <v>8934.3247863247907</v>
      </c>
      <c r="G28" s="32">
        <v>173505.84615384601</v>
      </c>
      <c r="H28" s="32">
        <v>4.8971258579091598E-2</v>
      </c>
    </row>
    <row r="29" spans="1:8" ht="14.25" x14ac:dyDescent="0.2">
      <c r="A29" s="32">
        <v>28</v>
      </c>
      <c r="B29" s="33">
        <v>76</v>
      </c>
      <c r="C29" s="32">
        <v>2253</v>
      </c>
      <c r="D29" s="32">
        <v>399531.78269230801</v>
      </c>
      <c r="E29" s="32">
        <v>368196.59748376103</v>
      </c>
      <c r="F29" s="32">
        <v>31335.185208546998</v>
      </c>
      <c r="G29" s="32">
        <v>368196.59748376103</v>
      </c>
      <c r="H29" s="32">
        <v>7.8429768458944504E-2</v>
      </c>
    </row>
    <row r="30" spans="1:8" ht="14.25" x14ac:dyDescent="0.2">
      <c r="A30" s="32">
        <v>29</v>
      </c>
      <c r="B30" s="33">
        <v>99</v>
      </c>
      <c r="C30" s="32">
        <v>35</v>
      </c>
      <c r="D30" s="32">
        <v>8128.24869525754</v>
      </c>
      <c r="E30" s="32">
        <v>7363.3464942137498</v>
      </c>
      <c r="F30" s="32">
        <v>764.90220104379398</v>
      </c>
      <c r="G30" s="32">
        <v>7363.3464942137498</v>
      </c>
      <c r="H30" s="32">
        <v>9.4104182797713695E-2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2014-11-18T03:39:24Z</dcterms:modified>
</cp:coreProperties>
</file>