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<sst xmlns="http://schemas.openxmlformats.org/spreadsheetml/2006/main" count="116" uniqueCount="73">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</sst>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22" sqref="F22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60" t="s">
        <v>4</v>
      </c>
      <c r="D2" s="6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61" t="s">
        <v>5</v>
      </c>
      <c r="B3" s="61"/>
      <c r="C3" s="61"/>
      <c r="D3" s="61"/>
      <c r="E3" s="15">
        <f>RA!D7</f>
        <v>13432898.9823</v>
      </c>
      <c r="F3" s="25">
        <f>RA!I7</f>
        <v>1554903.355</v>
      </c>
      <c r="G3" s="16">
        <f>E3-F3</f>
        <v>11877995.6273</v>
      </c>
      <c r="H3" s="27">
        <f>RA!J7</f>
        <v>11.575337215360801</v>
      </c>
      <c r="I3" s="20">
        <f>SUM(I4:I40)</f>
        <v>13432902.9515914</v>
      </c>
      <c r="J3" s="21">
        <f>SUM(J4:J40)</f>
        <v>11877995.711538099</v>
      </c>
      <c r="K3" s="22">
        <f>E3-I3</f>
        <v>-3.9692914001643658</v>
      </c>
      <c r="L3" s="22">
        <f>G3-J3</f>
        <v>-8.4238098934292793E-2</v>
      </c>
    </row>
    <row r="4" spans="1:13" x14ac:dyDescent="0.15">
      <c r="A4" s="62">
        <f>RA!A8</f>
        <v>41961</v>
      </c>
      <c r="B4" s="12">
        <v>12</v>
      </c>
      <c r="C4" s="59" t="s">
        <v>6</v>
      </c>
      <c r="D4" s="59"/>
      <c r="E4" s="15">
        <f>VLOOKUP(C4,RA!B8:D39,3,0)</f>
        <v>564344.65879999998</v>
      </c>
      <c r="F4" s="25">
        <f>VLOOKUP(C4,RA!B8:I43,8,0)</f>
        <v>132965.56789999999</v>
      </c>
      <c r="G4" s="16">
        <f t="shared" ref="G4:G40" si="0">E4-F4</f>
        <v>431379.09089999995</v>
      </c>
      <c r="H4" s="27">
        <f>RA!J8</f>
        <v>23.5610572061996</v>
      </c>
      <c r="I4" s="20">
        <f>VLOOKUP(B4,RMS!B:D,3,FALSE)</f>
        <v>564345.37097093998</v>
      </c>
      <c r="J4" s="21">
        <f>VLOOKUP(B4,RMS!B:E,4,FALSE)</f>
        <v>431379.09728717903</v>
      </c>
      <c r="K4" s="22">
        <f t="shared" ref="K4:K40" si="1">E4-I4</f>
        <v>-0.71217094000894576</v>
      </c>
      <c r="L4" s="22">
        <f t="shared" ref="L4:L40" si="2">G4-J4</f>
        <v>-6.3871790771372616E-3</v>
      </c>
    </row>
    <row r="5" spans="1:13" x14ac:dyDescent="0.15">
      <c r="A5" s="62"/>
      <c r="B5" s="12">
        <v>13</v>
      </c>
      <c r="C5" s="59" t="s">
        <v>7</v>
      </c>
      <c r="D5" s="59"/>
      <c r="E5" s="15">
        <f>VLOOKUP(C5,RA!B8:D40,3,0)</f>
        <v>65380.710500000001</v>
      </c>
      <c r="F5" s="25">
        <f>VLOOKUP(C5,RA!B9:I44,8,0)</f>
        <v>14933.127200000001</v>
      </c>
      <c r="G5" s="16">
        <f t="shared" si="0"/>
        <v>50447.583299999998</v>
      </c>
      <c r="H5" s="27">
        <f>RA!J9</f>
        <v>22.840264484430801</v>
      </c>
      <c r="I5" s="20">
        <f>VLOOKUP(B5,RMS!B:D,3,FALSE)</f>
        <v>65380.7390345889</v>
      </c>
      <c r="J5" s="21">
        <f>VLOOKUP(B5,RMS!B:E,4,FALSE)</f>
        <v>50447.582926609197</v>
      </c>
      <c r="K5" s="22">
        <f t="shared" si="1"/>
        <v>-2.8534588898764923E-2</v>
      </c>
      <c r="L5" s="22">
        <f t="shared" si="2"/>
        <v>3.7339080154197291E-4</v>
      </c>
      <c r="M5" s="35"/>
    </row>
    <row r="6" spans="1:13" x14ac:dyDescent="0.15">
      <c r="A6" s="62"/>
      <c r="B6" s="12">
        <v>14</v>
      </c>
      <c r="C6" s="59" t="s">
        <v>8</v>
      </c>
      <c r="D6" s="59"/>
      <c r="E6" s="15">
        <f>VLOOKUP(C6,RA!B10:D41,3,0)</f>
        <v>88466.194099999993</v>
      </c>
      <c r="F6" s="25">
        <f>VLOOKUP(C6,RA!B10:I45,8,0)</f>
        <v>23126.7238</v>
      </c>
      <c r="G6" s="16">
        <f t="shared" si="0"/>
        <v>65339.470299999994</v>
      </c>
      <c r="H6" s="27">
        <f>RA!J10</f>
        <v>26.1418771715873</v>
      </c>
      <c r="I6" s="20">
        <f>VLOOKUP(B6,RMS!B:D,3,FALSE)</f>
        <v>88468.0915871795</v>
      </c>
      <c r="J6" s="21">
        <f>VLOOKUP(B6,RMS!B:E,4,FALSE)</f>
        <v>65339.470670940202</v>
      </c>
      <c r="K6" s="22">
        <f t="shared" si="1"/>
        <v>-1.8974871795071522</v>
      </c>
      <c r="L6" s="22">
        <f t="shared" si="2"/>
        <v>-3.7094020808581263E-4</v>
      </c>
      <c r="M6" s="35"/>
    </row>
    <row r="7" spans="1:13" x14ac:dyDescent="0.15">
      <c r="A7" s="62"/>
      <c r="B7" s="12">
        <v>15</v>
      </c>
      <c r="C7" s="59" t="s">
        <v>9</v>
      </c>
      <c r="D7" s="59"/>
      <c r="E7" s="15">
        <f>VLOOKUP(C7,RA!B10:D42,3,0)</f>
        <v>58265.248399999997</v>
      </c>
      <c r="F7" s="25">
        <f>VLOOKUP(C7,RA!B11:I46,8,0)</f>
        <v>9453.9578999999994</v>
      </c>
      <c r="G7" s="16">
        <f t="shared" si="0"/>
        <v>48811.290499999996</v>
      </c>
      <c r="H7" s="27">
        <f>RA!J11</f>
        <v>16.2257231533574</v>
      </c>
      <c r="I7" s="20">
        <f>VLOOKUP(B7,RMS!B:D,3,FALSE)</f>
        <v>58265.289908546998</v>
      </c>
      <c r="J7" s="21">
        <f>VLOOKUP(B7,RMS!B:E,4,FALSE)</f>
        <v>48811.290732478599</v>
      </c>
      <c r="K7" s="22">
        <f t="shared" si="1"/>
        <v>-4.1508547001285478E-2</v>
      </c>
      <c r="L7" s="22">
        <f t="shared" si="2"/>
        <v>-2.3247860372066498E-4</v>
      </c>
      <c r="M7" s="35"/>
    </row>
    <row r="8" spans="1:13" x14ac:dyDescent="0.15">
      <c r="A8" s="62"/>
      <c r="B8" s="12">
        <v>16</v>
      </c>
      <c r="C8" s="59" t="s">
        <v>10</v>
      </c>
      <c r="D8" s="59"/>
      <c r="E8" s="15">
        <f>VLOOKUP(C8,RA!B12:D43,3,0)</f>
        <v>218579.50349999999</v>
      </c>
      <c r="F8" s="25">
        <f>VLOOKUP(C8,RA!B12:I47,8,0)</f>
        <v>35657.919199999997</v>
      </c>
      <c r="G8" s="16">
        <f t="shared" si="0"/>
        <v>182921.58429999999</v>
      </c>
      <c r="H8" s="27">
        <f>RA!J12</f>
        <v>16.313477992688401</v>
      </c>
      <c r="I8" s="20">
        <f>VLOOKUP(B8,RMS!B:D,3,FALSE)</f>
        <v>218579.581235897</v>
      </c>
      <c r="J8" s="21">
        <f>VLOOKUP(B8,RMS!B:E,4,FALSE)</f>
        <v>182921.583819658</v>
      </c>
      <c r="K8" s="22">
        <f t="shared" si="1"/>
        <v>-7.7735897008096799E-2</v>
      </c>
      <c r="L8" s="22">
        <f t="shared" si="2"/>
        <v>4.8034198698587716E-4</v>
      </c>
      <c r="M8" s="35"/>
    </row>
    <row r="9" spans="1:13" x14ac:dyDescent="0.15">
      <c r="A9" s="62"/>
      <c r="B9" s="12">
        <v>17</v>
      </c>
      <c r="C9" s="59" t="s">
        <v>11</v>
      </c>
      <c r="D9" s="59"/>
      <c r="E9" s="15">
        <f>VLOOKUP(C9,RA!B12:D44,3,0)</f>
        <v>325324.5319</v>
      </c>
      <c r="F9" s="25">
        <f>VLOOKUP(C9,RA!B13:I48,8,0)</f>
        <v>75143.808199999999</v>
      </c>
      <c r="G9" s="16">
        <f t="shared" si="0"/>
        <v>250180.7237</v>
      </c>
      <c r="H9" s="27">
        <f>RA!J13</f>
        <v>23.098106915311899</v>
      </c>
      <c r="I9" s="20">
        <f>VLOOKUP(B9,RMS!B:D,3,FALSE)</f>
        <v>325324.704529915</v>
      </c>
      <c r="J9" s="21">
        <f>VLOOKUP(B9,RMS!B:E,4,FALSE)</f>
        <v>250180.724055556</v>
      </c>
      <c r="K9" s="22">
        <f t="shared" si="1"/>
        <v>-0.17262991500319913</v>
      </c>
      <c r="L9" s="22">
        <f t="shared" si="2"/>
        <v>-3.5555599606595933E-4</v>
      </c>
      <c r="M9" s="35"/>
    </row>
    <row r="10" spans="1:13" x14ac:dyDescent="0.15">
      <c r="A10" s="62"/>
      <c r="B10" s="12">
        <v>18</v>
      </c>
      <c r="C10" s="59" t="s">
        <v>12</v>
      </c>
      <c r="D10" s="59"/>
      <c r="E10" s="15">
        <f>VLOOKUP(C10,RA!B14:D45,3,0)</f>
        <v>165115.8842</v>
      </c>
      <c r="F10" s="25">
        <f>VLOOKUP(C10,RA!B14:I49,8,0)</f>
        <v>32400.390800000001</v>
      </c>
      <c r="G10" s="16">
        <f t="shared" si="0"/>
        <v>132715.49340000001</v>
      </c>
      <c r="H10" s="27">
        <f>RA!J14</f>
        <v>19.622818820237999</v>
      </c>
      <c r="I10" s="20">
        <f>VLOOKUP(B10,RMS!B:D,3,FALSE)</f>
        <v>165115.88584957301</v>
      </c>
      <c r="J10" s="21">
        <f>VLOOKUP(B10,RMS!B:E,4,FALSE)</f>
        <v>132715.49416581201</v>
      </c>
      <c r="K10" s="22">
        <f t="shared" si="1"/>
        <v>-1.6495730087626725E-3</v>
      </c>
      <c r="L10" s="22">
        <f t="shared" si="2"/>
        <v>-7.6581200119107962E-4</v>
      </c>
      <c r="M10" s="35"/>
    </row>
    <row r="11" spans="1:13" x14ac:dyDescent="0.15">
      <c r="A11" s="62"/>
      <c r="B11" s="12">
        <v>19</v>
      </c>
      <c r="C11" s="59" t="s">
        <v>13</v>
      </c>
      <c r="D11" s="59"/>
      <c r="E11" s="15">
        <f>VLOOKUP(C11,RA!B14:D46,3,0)</f>
        <v>106814.3533</v>
      </c>
      <c r="F11" s="25">
        <f>VLOOKUP(C11,RA!B15:I50,8,0)</f>
        <v>20524.096000000001</v>
      </c>
      <c r="G11" s="16">
        <f t="shared" si="0"/>
        <v>86290.257299999997</v>
      </c>
      <c r="H11" s="27">
        <f>RA!J15</f>
        <v>19.2147360030873</v>
      </c>
      <c r="I11" s="20">
        <f>VLOOKUP(B11,RMS!B:D,3,FALSE)</f>
        <v>106814.444121368</v>
      </c>
      <c r="J11" s="21">
        <f>VLOOKUP(B11,RMS!B:E,4,FALSE)</f>
        <v>86290.257822222193</v>
      </c>
      <c r="K11" s="22">
        <f t="shared" si="1"/>
        <v>-9.0821367994067259E-2</v>
      </c>
      <c r="L11" s="22">
        <f t="shared" si="2"/>
        <v>-5.2222219528630376E-4</v>
      </c>
      <c r="M11" s="35"/>
    </row>
    <row r="12" spans="1:13" x14ac:dyDescent="0.15">
      <c r="A12" s="62"/>
      <c r="B12" s="12">
        <v>21</v>
      </c>
      <c r="C12" s="59" t="s">
        <v>14</v>
      </c>
      <c r="D12" s="59"/>
      <c r="E12" s="15">
        <f>VLOOKUP(C12,RA!B16:D47,3,0)</f>
        <v>607276.34459999995</v>
      </c>
      <c r="F12" s="25">
        <f>VLOOKUP(C12,RA!B16:I51,8,0)</f>
        <v>9955.4681999999993</v>
      </c>
      <c r="G12" s="16">
        <f t="shared" si="0"/>
        <v>597320.87639999995</v>
      </c>
      <c r="H12" s="27">
        <f>RA!J16</f>
        <v>1.6393637408283099</v>
      </c>
      <c r="I12" s="20">
        <f>VLOOKUP(B12,RMS!B:D,3,FALSE)</f>
        <v>607276.00718632503</v>
      </c>
      <c r="J12" s="21">
        <f>VLOOKUP(B12,RMS!B:E,4,FALSE)</f>
        <v>597320.87698546995</v>
      </c>
      <c r="K12" s="22">
        <f t="shared" si="1"/>
        <v>0.3374136749189347</v>
      </c>
      <c r="L12" s="22">
        <f t="shared" si="2"/>
        <v>-5.854699993506074E-4</v>
      </c>
      <c r="M12" s="35"/>
    </row>
    <row r="13" spans="1:13" x14ac:dyDescent="0.15">
      <c r="A13" s="62"/>
      <c r="B13" s="12">
        <v>22</v>
      </c>
      <c r="C13" s="59" t="s">
        <v>15</v>
      </c>
      <c r="D13" s="59"/>
      <c r="E13" s="15">
        <f>VLOOKUP(C13,RA!B16:D48,3,0)</f>
        <v>407586.6924</v>
      </c>
      <c r="F13" s="25">
        <f>VLOOKUP(C13,RA!B17:I52,8,0)</f>
        <v>48919.053099999997</v>
      </c>
      <c r="G13" s="16">
        <f t="shared" si="0"/>
        <v>358667.63929999998</v>
      </c>
      <c r="H13" s="27">
        <f>RA!J17</f>
        <v>12.0021222508392</v>
      </c>
      <c r="I13" s="20">
        <f>VLOOKUP(B13,RMS!B:D,3,FALSE)</f>
        <v>407586.76669999998</v>
      </c>
      <c r="J13" s="21">
        <f>VLOOKUP(B13,RMS!B:E,4,FALSE)</f>
        <v>358667.63911538501</v>
      </c>
      <c r="K13" s="22">
        <f t="shared" si="1"/>
        <v>-7.4299999978393316E-2</v>
      </c>
      <c r="L13" s="22">
        <f t="shared" si="2"/>
        <v>1.8461496802046895E-4</v>
      </c>
      <c r="M13" s="35"/>
    </row>
    <row r="14" spans="1:13" x14ac:dyDescent="0.15">
      <c r="A14" s="62"/>
      <c r="B14" s="12">
        <v>23</v>
      </c>
      <c r="C14" s="59" t="s">
        <v>16</v>
      </c>
      <c r="D14" s="59"/>
      <c r="E14" s="15">
        <f>VLOOKUP(C14,RA!B18:D49,3,0)</f>
        <v>1204819.3947000001</v>
      </c>
      <c r="F14" s="25">
        <f>VLOOKUP(C14,RA!B18:I53,8,0)</f>
        <v>186644.0073</v>
      </c>
      <c r="G14" s="16">
        <f t="shared" si="0"/>
        <v>1018175.3874000001</v>
      </c>
      <c r="H14" s="27">
        <f>RA!J18</f>
        <v>15.491451093918901</v>
      </c>
      <c r="I14" s="20">
        <f>VLOOKUP(B14,RMS!B:D,3,FALSE)</f>
        <v>1204819.26999915</v>
      </c>
      <c r="J14" s="21">
        <f>VLOOKUP(B14,RMS!B:E,4,FALSE)</f>
        <v>1018175.3962453</v>
      </c>
      <c r="K14" s="22">
        <f t="shared" si="1"/>
        <v>0.12470085010863841</v>
      </c>
      <c r="L14" s="22">
        <f t="shared" si="2"/>
        <v>-8.8452998315915465E-3</v>
      </c>
      <c r="M14" s="35"/>
    </row>
    <row r="15" spans="1:13" x14ac:dyDescent="0.15">
      <c r="A15" s="62"/>
      <c r="B15" s="12">
        <v>24</v>
      </c>
      <c r="C15" s="59" t="s">
        <v>17</v>
      </c>
      <c r="D15" s="59"/>
      <c r="E15" s="15">
        <f>VLOOKUP(C15,RA!B18:D50,3,0)</f>
        <v>533607.69440000004</v>
      </c>
      <c r="F15" s="25">
        <f>VLOOKUP(C15,RA!B19:I54,8,0)</f>
        <v>31143.348600000001</v>
      </c>
      <c r="G15" s="16">
        <f t="shared" si="0"/>
        <v>502464.34580000001</v>
      </c>
      <c r="H15" s="27">
        <f>RA!J19</f>
        <v>5.8363754733743596</v>
      </c>
      <c r="I15" s="20">
        <f>VLOOKUP(B15,RMS!B:D,3,FALSE)</f>
        <v>533607.58713418804</v>
      </c>
      <c r="J15" s="21">
        <f>VLOOKUP(B15,RMS!B:E,4,FALSE)</f>
        <v>502464.34494444402</v>
      </c>
      <c r="K15" s="22">
        <f t="shared" si="1"/>
        <v>0.10726581199560314</v>
      </c>
      <c r="L15" s="22">
        <f t="shared" si="2"/>
        <v>8.5555599071085453E-4</v>
      </c>
      <c r="M15" s="35"/>
    </row>
    <row r="16" spans="1:13" x14ac:dyDescent="0.15">
      <c r="A16" s="62"/>
      <c r="B16" s="12">
        <v>25</v>
      </c>
      <c r="C16" s="59" t="s">
        <v>18</v>
      </c>
      <c r="D16" s="59"/>
      <c r="E16" s="15">
        <f>VLOOKUP(C16,RA!B20:D51,3,0)</f>
        <v>963081.35279999999</v>
      </c>
      <c r="F16" s="25">
        <f>VLOOKUP(C16,RA!B20:I55,8,0)</f>
        <v>62002.115899999997</v>
      </c>
      <c r="G16" s="16">
        <f t="shared" si="0"/>
        <v>901079.23690000002</v>
      </c>
      <c r="H16" s="27">
        <f>RA!J20</f>
        <v>6.43788977117448</v>
      </c>
      <c r="I16" s="20">
        <f>VLOOKUP(B16,RMS!B:D,3,FALSE)</f>
        <v>963081.30850000004</v>
      </c>
      <c r="J16" s="21">
        <f>VLOOKUP(B16,RMS!B:E,4,FALSE)</f>
        <v>901079.23690000002</v>
      </c>
      <c r="K16" s="22">
        <f t="shared" si="1"/>
        <v>4.4299999950453639E-2</v>
      </c>
      <c r="L16" s="22">
        <f t="shared" si="2"/>
        <v>0</v>
      </c>
      <c r="M16" s="35"/>
    </row>
    <row r="17" spans="1:13" x14ac:dyDescent="0.15">
      <c r="A17" s="62"/>
      <c r="B17" s="12">
        <v>26</v>
      </c>
      <c r="C17" s="59" t="s">
        <v>19</v>
      </c>
      <c r="D17" s="59"/>
      <c r="E17" s="15">
        <f>VLOOKUP(C17,RA!B20:D52,3,0)</f>
        <v>322445.75559999997</v>
      </c>
      <c r="F17" s="25">
        <f>VLOOKUP(C17,RA!B21:I56,8,0)</f>
        <v>31555.065900000001</v>
      </c>
      <c r="G17" s="16">
        <f t="shared" si="0"/>
        <v>290890.68969999999</v>
      </c>
      <c r="H17" s="27">
        <f>RA!J21</f>
        <v>9.78616258765231</v>
      </c>
      <c r="I17" s="20">
        <f>VLOOKUP(B17,RMS!B:D,3,FALSE)</f>
        <v>322445.53335955698</v>
      </c>
      <c r="J17" s="21">
        <f>VLOOKUP(B17,RMS!B:E,4,FALSE)</f>
        <v>290890.68969466799</v>
      </c>
      <c r="K17" s="22">
        <f t="shared" si="1"/>
        <v>0.22224044299218804</v>
      </c>
      <c r="L17" s="22">
        <f t="shared" si="2"/>
        <v>5.3319963626563549E-6</v>
      </c>
      <c r="M17" s="35"/>
    </row>
    <row r="18" spans="1:13" x14ac:dyDescent="0.15">
      <c r="A18" s="62"/>
      <c r="B18" s="12">
        <v>27</v>
      </c>
      <c r="C18" s="59" t="s">
        <v>20</v>
      </c>
      <c r="D18" s="59"/>
      <c r="E18" s="15">
        <f>VLOOKUP(C18,RA!B22:D53,3,0)</f>
        <v>873314.58909999998</v>
      </c>
      <c r="F18" s="25">
        <f>VLOOKUP(C18,RA!B22:I57,8,0)</f>
        <v>59107.071799999998</v>
      </c>
      <c r="G18" s="16">
        <f t="shared" si="0"/>
        <v>814207.51729999995</v>
      </c>
      <c r="H18" s="27">
        <f>RA!J22</f>
        <v>6.7681305840674399</v>
      </c>
      <c r="I18" s="20">
        <f>VLOOKUP(B18,RMS!B:D,3,FALSE)</f>
        <v>873315.22100000002</v>
      </c>
      <c r="J18" s="21">
        <f>VLOOKUP(B18,RMS!B:E,4,FALSE)</f>
        <v>814207.51540000003</v>
      </c>
      <c r="K18" s="22">
        <f t="shared" si="1"/>
        <v>-0.63190000003669411</v>
      </c>
      <c r="L18" s="22">
        <f t="shared" si="2"/>
        <v>1.8999999156221747E-3</v>
      </c>
      <c r="M18" s="35"/>
    </row>
    <row r="19" spans="1:13" x14ac:dyDescent="0.15">
      <c r="A19" s="62"/>
      <c r="B19" s="12">
        <v>29</v>
      </c>
      <c r="C19" s="59" t="s">
        <v>21</v>
      </c>
      <c r="D19" s="59"/>
      <c r="E19" s="15">
        <f>VLOOKUP(C19,RA!B22:D54,3,0)</f>
        <v>2120086.5203</v>
      </c>
      <c r="F19" s="25">
        <f>VLOOKUP(C19,RA!B23:I58,8,0)</f>
        <v>245454.82939999999</v>
      </c>
      <c r="G19" s="16">
        <f t="shared" si="0"/>
        <v>1874631.6909</v>
      </c>
      <c r="H19" s="27">
        <f>RA!J23</f>
        <v>11.5775854923726</v>
      </c>
      <c r="I19" s="20">
        <f>VLOOKUP(B19,RMS!B:D,3,FALSE)</f>
        <v>2120087.7179085501</v>
      </c>
      <c r="J19" s="21">
        <f>VLOOKUP(B19,RMS!B:E,4,FALSE)</f>
        <v>1874631.7160615399</v>
      </c>
      <c r="K19" s="22">
        <f t="shared" si="1"/>
        <v>-1.1976085500791669</v>
      </c>
      <c r="L19" s="22">
        <f t="shared" si="2"/>
        <v>-2.516153990291059E-2</v>
      </c>
      <c r="M19" s="35"/>
    </row>
    <row r="20" spans="1:13" x14ac:dyDescent="0.15">
      <c r="A20" s="62"/>
      <c r="B20" s="12">
        <v>31</v>
      </c>
      <c r="C20" s="59" t="s">
        <v>22</v>
      </c>
      <c r="D20" s="59"/>
      <c r="E20" s="15">
        <f>VLOOKUP(C20,RA!B24:D55,3,0)</f>
        <v>205803.8119</v>
      </c>
      <c r="F20" s="25">
        <f>VLOOKUP(C20,RA!B24:I59,8,0)</f>
        <v>36862.446900000003</v>
      </c>
      <c r="G20" s="16">
        <f t="shared" si="0"/>
        <v>168941.36499999999</v>
      </c>
      <c r="H20" s="27">
        <f>RA!J24</f>
        <v>17.911450016247201</v>
      </c>
      <c r="I20" s="20">
        <f>VLOOKUP(B20,RMS!B:D,3,FALSE)</f>
        <v>205803.78802136</v>
      </c>
      <c r="J20" s="21">
        <f>VLOOKUP(B20,RMS!B:E,4,FALSE)</f>
        <v>168941.35989587501</v>
      </c>
      <c r="K20" s="22">
        <f t="shared" si="1"/>
        <v>2.3878640000475571E-2</v>
      </c>
      <c r="L20" s="22">
        <f t="shared" si="2"/>
        <v>5.1041249826084822E-3</v>
      </c>
      <c r="M20" s="35"/>
    </row>
    <row r="21" spans="1:13" x14ac:dyDescent="0.15">
      <c r="A21" s="62"/>
      <c r="B21" s="12">
        <v>32</v>
      </c>
      <c r="C21" s="59" t="s">
        <v>23</v>
      </c>
      <c r="D21" s="59"/>
      <c r="E21" s="15">
        <f>VLOOKUP(C21,RA!B24:D56,3,0)</f>
        <v>250877.3646</v>
      </c>
      <c r="F21" s="25">
        <f>VLOOKUP(C21,RA!B25:I60,8,0)</f>
        <v>23374.355899999999</v>
      </c>
      <c r="G21" s="16">
        <f t="shared" si="0"/>
        <v>227503.00870000001</v>
      </c>
      <c r="H21" s="27">
        <f>RA!J25</f>
        <v>9.3170445796368195</v>
      </c>
      <c r="I21" s="20">
        <f>VLOOKUP(B21,RMS!B:D,3,FALSE)</f>
        <v>250877.36430428101</v>
      </c>
      <c r="J21" s="21">
        <f>VLOOKUP(B21,RMS!B:E,4,FALSE)</f>
        <v>227503.00487746799</v>
      </c>
      <c r="K21" s="22">
        <f t="shared" si="1"/>
        <v>2.9571898630820215E-4</v>
      </c>
      <c r="L21" s="22">
        <f t="shared" si="2"/>
        <v>3.8225320167839527E-3</v>
      </c>
      <c r="M21" s="35"/>
    </row>
    <row r="22" spans="1:13" x14ac:dyDescent="0.15">
      <c r="A22" s="62"/>
      <c r="B22" s="12">
        <v>33</v>
      </c>
      <c r="C22" s="59" t="s">
        <v>24</v>
      </c>
      <c r="D22" s="59"/>
      <c r="E22" s="15">
        <f>VLOOKUP(C22,RA!B26:D57,3,0)</f>
        <v>510830.984</v>
      </c>
      <c r="F22" s="25">
        <f>VLOOKUP(C22,RA!B26:I61,8,0)</f>
        <v>102002.8766</v>
      </c>
      <c r="G22" s="16">
        <f t="shared" si="0"/>
        <v>408828.10739999998</v>
      </c>
      <c r="H22" s="27">
        <f>RA!J26</f>
        <v>19.968028525066899</v>
      </c>
      <c r="I22" s="20">
        <f>VLOOKUP(B22,RMS!B:D,3,FALSE)</f>
        <v>510831.00634554902</v>
      </c>
      <c r="J22" s="21">
        <f>VLOOKUP(B22,RMS!B:E,4,FALSE)</f>
        <v>408828.095881666</v>
      </c>
      <c r="K22" s="22">
        <f t="shared" si="1"/>
        <v>-2.234554901951924E-2</v>
      </c>
      <c r="L22" s="22">
        <f t="shared" si="2"/>
        <v>1.1518333980347961E-2</v>
      </c>
      <c r="M22" s="35"/>
    </row>
    <row r="23" spans="1:13" x14ac:dyDescent="0.15">
      <c r="A23" s="62"/>
      <c r="B23" s="12">
        <v>34</v>
      </c>
      <c r="C23" s="59" t="s">
        <v>25</v>
      </c>
      <c r="D23" s="59"/>
      <c r="E23" s="15">
        <f>VLOOKUP(C23,RA!B26:D58,3,0)</f>
        <v>217210.68710000001</v>
      </c>
      <c r="F23" s="25">
        <f>VLOOKUP(C23,RA!B27:I62,8,0)</f>
        <v>59923.029199999997</v>
      </c>
      <c r="G23" s="16">
        <f t="shared" si="0"/>
        <v>157287.65790000002</v>
      </c>
      <c r="H23" s="27">
        <f>RA!J27</f>
        <v>27.587514224110201</v>
      </c>
      <c r="I23" s="20">
        <f>VLOOKUP(B23,RMS!B:D,3,FALSE)</f>
        <v>217210.62019150599</v>
      </c>
      <c r="J23" s="21">
        <f>VLOOKUP(B23,RMS!B:E,4,FALSE)</f>
        <v>157287.65894393</v>
      </c>
      <c r="K23" s="22">
        <f t="shared" si="1"/>
        <v>6.6908494016388431E-2</v>
      </c>
      <c r="L23" s="22">
        <f t="shared" si="2"/>
        <v>-1.0439299803692847E-3</v>
      </c>
      <c r="M23" s="35"/>
    </row>
    <row r="24" spans="1:13" x14ac:dyDescent="0.15">
      <c r="A24" s="62"/>
      <c r="B24" s="12">
        <v>35</v>
      </c>
      <c r="C24" s="59" t="s">
        <v>26</v>
      </c>
      <c r="D24" s="59"/>
      <c r="E24" s="15">
        <f>VLOOKUP(C24,RA!B28:D59,3,0)</f>
        <v>942143.01679999998</v>
      </c>
      <c r="F24" s="25">
        <f>VLOOKUP(C24,RA!B28:I63,8,0)</f>
        <v>36864.073100000001</v>
      </c>
      <c r="G24" s="16">
        <f t="shared" si="0"/>
        <v>905278.94369999995</v>
      </c>
      <c r="H24" s="27">
        <f>RA!J28</f>
        <v>3.9127895067576102</v>
      </c>
      <c r="I24" s="20">
        <f>VLOOKUP(B24,RMS!B:D,3,FALSE)</f>
        <v>942143.01226017706</v>
      </c>
      <c r="J24" s="21">
        <f>VLOOKUP(B24,RMS!B:E,4,FALSE)</f>
        <v>905278.95233008801</v>
      </c>
      <c r="K24" s="22">
        <f t="shared" si="1"/>
        <v>4.5398229267448187E-3</v>
      </c>
      <c r="L24" s="22">
        <f t="shared" si="2"/>
        <v>-8.6300880648195744E-3</v>
      </c>
      <c r="M24" s="35"/>
    </row>
    <row r="25" spans="1:13" x14ac:dyDescent="0.15">
      <c r="A25" s="62"/>
      <c r="B25" s="12">
        <v>36</v>
      </c>
      <c r="C25" s="59" t="s">
        <v>27</v>
      </c>
      <c r="D25" s="59"/>
      <c r="E25" s="15">
        <f>VLOOKUP(C25,RA!B28:D60,3,0)</f>
        <v>612578.42020000005</v>
      </c>
      <c r="F25" s="25">
        <f>VLOOKUP(C25,RA!B29:I64,8,0)</f>
        <v>79855.986000000004</v>
      </c>
      <c r="G25" s="16">
        <f t="shared" si="0"/>
        <v>532722.43420000002</v>
      </c>
      <c r="H25" s="27">
        <f>RA!J29</f>
        <v>13.0360429565782</v>
      </c>
      <c r="I25" s="20">
        <f>VLOOKUP(B25,RMS!B:D,3,FALSE)</f>
        <v>612578.41995221202</v>
      </c>
      <c r="J25" s="21">
        <f>VLOOKUP(B25,RMS!B:E,4,FALSE)</f>
        <v>532722.45463450695</v>
      </c>
      <c r="K25" s="22">
        <f t="shared" si="1"/>
        <v>2.4778803344815969E-4</v>
      </c>
      <c r="L25" s="22">
        <f t="shared" si="2"/>
        <v>-2.0434506935998797E-2</v>
      </c>
      <c r="M25" s="35"/>
    </row>
    <row r="26" spans="1:13" x14ac:dyDescent="0.15">
      <c r="A26" s="62"/>
      <c r="B26" s="12">
        <v>37</v>
      </c>
      <c r="C26" s="59" t="s">
        <v>28</v>
      </c>
      <c r="D26" s="59"/>
      <c r="E26" s="15">
        <f>VLOOKUP(C26,RA!B30:D61,3,0)</f>
        <v>710673.25580000004</v>
      </c>
      <c r="F26" s="25">
        <f>VLOOKUP(C26,RA!B30:I65,8,0)</f>
        <v>80412.587199999994</v>
      </c>
      <c r="G26" s="16">
        <f t="shared" si="0"/>
        <v>630260.66860000009</v>
      </c>
      <c r="H26" s="27">
        <f>RA!J30</f>
        <v>11.3149870976192</v>
      </c>
      <c r="I26" s="20">
        <f>VLOOKUP(B26,RMS!B:D,3,FALSE)</f>
        <v>710673.30858230102</v>
      </c>
      <c r="J26" s="21">
        <f>VLOOKUP(B26,RMS!B:E,4,FALSE)</f>
        <v>630260.68926007801</v>
      </c>
      <c r="K26" s="22">
        <f t="shared" si="1"/>
        <v>-5.2782300976105034E-2</v>
      </c>
      <c r="L26" s="22">
        <f t="shared" si="2"/>
        <v>-2.0660077920183539E-2</v>
      </c>
      <c r="M26" s="35"/>
    </row>
    <row r="27" spans="1:13" x14ac:dyDescent="0.15">
      <c r="A27" s="62"/>
      <c r="B27" s="12">
        <v>38</v>
      </c>
      <c r="C27" s="59" t="s">
        <v>29</v>
      </c>
      <c r="D27" s="59"/>
      <c r="E27" s="15">
        <f>VLOOKUP(C27,RA!B30:D62,3,0)</f>
        <v>536049.87620000006</v>
      </c>
      <c r="F27" s="25">
        <f>VLOOKUP(C27,RA!B31:I66,8,0)</f>
        <v>28327.0504</v>
      </c>
      <c r="G27" s="16">
        <f t="shared" si="0"/>
        <v>507722.82580000005</v>
      </c>
      <c r="H27" s="27">
        <f>RA!J31</f>
        <v>5.2844057349303801</v>
      </c>
      <c r="I27" s="20">
        <f>VLOOKUP(B27,RMS!B:D,3,FALSE)</f>
        <v>536049.85372477898</v>
      </c>
      <c r="J27" s="21">
        <f>VLOOKUP(B27,RMS!B:E,4,FALSE)</f>
        <v>507722.83969822997</v>
      </c>
      <c r="K27" s="22">
        <f t="shared" si="1"/>
        <v>2.2475221077911556E-2</v>
      </c>
      <c r="L27" s="22">
        <f t="shared" si="2"/>
        <v>-1.3898229924961925E-2</v>
      </c>
      <c r="M27" s="35"/>
    </row>
    <row r="28" spans="1:13" x14ac:dyDescent="0.15">
      <c r="A28" s="62"/>
      <c r="B28" s="12">
        <v>39</v>
      </c>
      <c r="C28" s="59" t="s">
        <v>30</v>
      </c>
      <c r="D28" s="59"/>
      <c r="E28" s="15">
        <f>VLOOKUP(C28,RA!B32:D63,3,0)</f>
        <v>103689.1676</v>
      </c>
      <c r="F28" s="25">
        <f>VLOOKUP(C28,RA!B32:I67,8,0)</f>
        <v>30252.4781</v>
      </c>
      <c r="G28" s="16">
        <f t="shared" si="0"/>
        <v>73436.689500000008</v>
      </c>
      <c r="H28" s="27">
        <f>RA!J32</f>
        <v>29.176122058096301</v>
      </c>
      <c r="I28" s="20">
        <f>VLOOKUP(B28,RMS!B:D,3,FALSE)</f>
        <v>103689.097025603</v>
      </c>
      <c r="J28" s="21">
        <f>VLOOKUP(B28,RMS!B:E,4,FALSE)</f>
        <v>73436.684274765794</v>
      </c>
      <c r="K28" s="22">
        <f t="shared" si="1"/>
        <v>7.057439700292889E-2</v>
      </c>
      <c r="L28" s="22">
        <f t="shared" si="2"/>
        <v>5.2252342138672248E-3</v>
      </c>
      <c r="M28" s="35"/>
    </row>
    <row r="29" spans="1:13" x14ac:dyDescent="0.15">
      <c r="A29" s="62"/>
      <c r="B29" s="12">
        <v>40</v>
      </c>
      <c r="C29" s="59" t="s">
        <v>31</v>
      </c>
      <c r="D29" s="59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62"/>
      <c r="B30" s="12">
        <v>41</v>
      </c>
      <c r="C30" s="59" t="s">
        <v>36</v>
      </c>
      <c r="D30" s="59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62"/>
      <c r="B31" s="12">
        <v>42</v>
      </c>
      <c r="C31" s="59" t="s">
        <v>32</v>
      </c>
      <c r="D31" s="59"/>
      <c r="E31" s="15">
        <f>VLOOKUP(C31,RA!B34:D66,3,0)</f>
        <v>156327.2697</v>
      </c>
      <c r="F31" s="25">
        <f>VLOOKUP(C31,RA!B35:I70,8,0)</f>
        <v>16352.8577</v>
      </c>
      <c r="G31" s="16">
        <f t="shared" si="0"/>
        <v>139974.41200000001</v>
      </c>
      <c r="H31" s="27">
        <f>RA!J35</f>
        <v>10.4606558608629</v>
      </c>
      <c r="I31" s="20">
        <f>VLOOKUP(B31,RMS!B:D,3,FALSE)</f>
        <v>156327.26939999999</v>
      </c>
      <c r="J31" s="21">
        <f>VLOOKUP(B31,RMS!B:E,4,FALSE)</f>
        <v>139974.4173</v>
      </c>
      <c r="K31" s="22">
        <f t="shared" si="1"/>
        <v>3.0000001424923539E-4</v>
      </c>
      <c r="L31" s="22">
        <f t="shared" si="2"/>
        <v>-5.2999999898020178E-3</v>
      </c>
      <c r="M31" s="35"/>
    </row>
    <row r="32" spans="1:13" x14ac:dyDescent="0.15">
      <c r="A32" s="62"/>
      <c r="B32" s="12">
        <v>71</v>
      </c>
      <c r="C32" s="59" t="s">
        <v>37</v>
      </c>
      <c r="D32" s="59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62"/>
      <c r="B33" s="12">
        <v>72</v>
      </c>
      <c r="C33" s="59" t="s">
        <v>38</v>
      </c>
      <c r="D33" s="59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62"/>
      <c r="B34" s="12">
        <v>73</v>
      </c>
      <c r="C34" s="59" t="s">
        <v>39</v>
      </c>
      <c r="D34" s="59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62"/>
      <c r="B35" s="12">
        <v>75</v>
      </c>
      <c r="C35" s="59" t="s">
        <v>33</v>
      </c>
      <c r="D35" s="59"/>
      <c r="E35" s="15">
        <f>VLOOKUP(C35,RA!B8:D70,3,0)</f>
        <v>184555.56419999999</v>
      </c>
      <c r="F35" s="25">
        <f>VLOOKUP(C35,RA!B8:I74,8,0)</f>
        <v>9199.9074000000001</v>
      </c>
      <c r="G35" s="16">
        <f t="shared" si="0"/>
        <v>175355.6568</v>
      </c>
      <c r="H35" s="27">
        <f>RA!J39</f>
        <v>4.9848984179258897</v>
      </c>
      <c r="I35" s="20">
        <f>VLOOKUP(B35,RMS!B:D,3,FALSE)</f>
        <v>184555.56410256401</v>
      </c>
      <c r="J35" s="21">
        <f>VLOOKUP(B35,RMS!B:E,4,FALSE)</f>
        <v>175355.657948718</v>
      </c>
      <c r="K35" s="22">
        <f t="shared" si="1"/>
        <v>9.7435986390337348E-5</v>
      </c>
      <c r="L35" s="22">
        <f t="shared" si="2"/>
        <v>-1.1487180017866194E-3</v>
      </c>
      <c r="M35" s="35"/>
    </row>
    <row r="36" spans="1:13" x14ac:dyDescent="0.15">
      <c r="A36" s="62"/>
      <c r="B36" s="12">
        <v>76</v>
      </c>
      <c r="C36" s="59" t="s">
        <v>34</v>
      </c>
      <c r="D36" s="59"/>
      <c r="E36" s="15">
        <f>VLOOKUP(C36,RA!B8:D71,3,0)</f>
        <v>364910.8566</v>
      </c>
      <c r="F36" s="25">
        <f>VLOOKUP(C36,RA!B8:I75,8,0)</f>
        <v>31129.712</v>
      </c>
      <c r="G36" s="16">
        <f t="shared" si="0"/>
        <v>333781.1446</v>
      </c>
      <c r="H36" s="27">
        <f>RA!J40</f>
        <v>8.5307716766900903</v>
      </c>
      <c r="I36" s="20">
        <f>VLOOKUP(B36,RMS!B:D,3,FALSE)</f>
        <v>364910.84985641</v>
      </c>
      <c r="J36" s="21">
        <f>VLOOKUP(B36,RMS!B:E,4,FALSE)</f>
        <v>333781.14455470099</v>
      </c>
      <c r="K36" s="22">
        <f t="shared" si="1"/>
        <v>6.7435899982228875E-3</v>
      </c>
      <c r="L36" s="22">
        <f t="shared" si="2"/>
        <v>4.5299006160348654E-5</v>
      </c>
      <c r="M36" s="35"/>
    </row>
    <row r="37" spans="1:13" x14ac:dyDescent="0.15">
      <c r="A37" s="62"/>
      <c r="B37" s="12">
        <v>77</v>
      </c>
      <c r="C37" s="59" t="s">
        <v>40</v>
      </c>
      <c r="D37" s="59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62"/>
      <c r="B38" s="12">
        <v>78</v>
      </c>
      <c r="C38" s="59" t="s">
        <v>41</v>
      </c>
      <c r="D38" s="59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62"/>
      <c r="B39" s="12">
        <v>9101</v>
      </c>
      <c r="C39" s="59" t="s">
        <v>72</v>
      </c>
      <c r="D39" s="59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62"/>
      <c r="B40" s="12">
        <v>99</v>
      </c>
      <c r="C40" s="59" t="s">
        <v>35</v>
      </c>
      <c r="D40" s="59"/>
      <c r="E40" s="15">
        <f>VLOOKUP(C40,RA!B8:D74,3,0)</f>
        <v>12739.279</v>
      </c>
      <c r="F40" s="25">
        <f>VLOOKUP(C40,RA!B8:I78,8,0)</f>
        <v>1359.4432999999999</v>
      </c>
      <c r="G40" s="16">
        <f t="shared" si="0"/>
        <v>11379.8357</v>
      </c>
      <c r="H40" s="27">
        <f>RA!J43</f>
        <v>0</v>
      </c>
      <c r="I40" s="20">
        <f>VLOOKUP(B40,RMS!B:D,3,FALSE)</f>
        <v>12739.278798880599</v>
      </c>
      <c r="J40" s="21">
        <f>VLOOKUP(B40,RMS!B:E,4,FALSE)</f>
        <v>11379.835110808601</v>
      </c>
      <c r="K40" s="22">
        <f t="shared" si="1"/>
        <v>2.0111940102651715E-4</v>
      </c>
      <c r="L40" s="22">
        <f t="shared" si="2"/>
        <v>5.8919139883073512E-4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XFD1048576"/>
    </sheetView>
  </sheetViews>
  <sheetFormatPr defaultRowHeight="11.25" x14ac:dyDescent="0.15"/>
  <cols>
    <col min="1" max="1" width="8.5" style="37" customWidth="1"/>
    <col min="2" max="3" width="9" style="37"/>
    <col min="4" max="5" width="11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7" width="9.25" style="37" bestFit="1" customWidth="1"/>
    <col min="18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38" t="s">
        <v>47</v>
      </c>
      <c r="W1" s="67"/>
    </row>
    <row r="2" spans="1:23" ht="12.75" x14ac:dyDescent="0.2">
      <c r="A2" s="65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38"/>
      <c r="W2" s="67"/>
    </row>
    <row r="3" spans="1:23" ht="23.25" thickBot="1" x14ac:dyDescent="0.2">
      <c r="A3" s="65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39" t="s">
        <v>48</v>
      </c>
      <c r="W3" s="67"/>
    </row>
    <row r="4" spans="1:23" ht="12.75" thickTop="1" thickBot="1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W4" s="67"/>
    </row>
    <row r="5" spans="1:23" ht="12.75" thickTop="1" thickBot="1" x14ac:dyDescent="0.25">
      <c r="A5" s="40"/>
      <c r="B5" s="41"/>
      <c r="C5" s="42"/>
      <c r="D5" s="43" t="s">
        <v>0</v>
      </c>
      <c r="E5" s="43" t="s">
        <v>60</v>
      </c>
      <c r="F5" s="43" t="s">
        <v>61</v>
      </c>
      <c r="G5" s="43" t="s">
        <v>49</v>
      </c>
      <c r="H5" s="43" t="s">
        <v>50</v>
      </c>
      <c r="I5" s="43" t="s">
        <v>1</v>
      </c>
      <c r="J5" s="43" t="s">
        <v>2</v>
      </c>
      <c r="K5" s="43" t="s">
        <v>51</v>
      </c>
      <c r="L5" s="43" t="s">
        <v>52</v>
      </c>
      <c r="M5" s="43" t="s">
        <v>53</v>
      </c>
      <c r="N5" s="43" t="s">
        <v>54</v>
      </c>
      <c r="O5" s="43" t="s">
        <v>55</v>
      </c>
      <c r="P5" s="43" t="s">
        <v>62</v>
      </c>
      <c r="Q5" s="43" t="s">
        <v>63</v>
      </c>
      <c r="R5" s="43" t="s">
        <v>56</v>
      </c>
      <c r="S5" s="43" t="s">
        <v>57</v>
      </c>
      <c r="T5" s="43" t="s">
        <v>58</v>
      </c>
      <c r="U5" s="44" t="s">
        <v>59</v>
      </c>
    </row>
    <row r="6" spans="1:23" ht="12" thickBot="1" x14ac:dyDescent="0.2">
      <c r="A6" s="45" t="s">
        <v>3</v>
      </c>
      <c r="B6" s="68" t="s">
        <v>4</v>
      </c>
      <c r="C6" s="69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3" ht="12" thickBot="1" x14ac:dyDescent="0.2">
      <c r="A7" s="70" t="s">
        <v>5</v>
      </c>
      <c r="B7" s="71"/>
      <c r="C7" s="72"/>
      <c r="D7" s="47">
        <v>13432898.9823</v>
      </c>
      <c r="E7" s="47">
        <v>16424925.230599999</v>
      </c>
      <c r="F7" s="48">
        <v>81.783623326785104</v>
      </c>
      <c r="G7" s="47">
        <v>13639992.259299999</v>
      </c>
      <c r="H7" s="48">
        <v>-1.5182800185154299</v>
      </c>
      <c r="I7" s="47">
        <v>1554903.355</v>
      </c>
      <c r="J7" s="48">
        <v>11.575337215360801</v>
      </c>
      <c r="K7" s="47">
        <v>1470428.7660000001</v>
      </c>
      <c r="L7" s="48">
        <v>10.780275663261</v>
      </c>
      <c r="M7" s="48">
        <v>5.7448950233608E-2</v>
      </c>
      <c r="N7" s="47">
        <v>403580392.93220001</v>
      </c>
      <c r="O7" s="47">
        <v>6301740814.1602001</v>
      </c>
      <c r="P7" s="47">
        <v>832481</v>
      </c>
      <c r="Q7" s="47">
        <v>830036</v>
      </c>
      <c r="R7" s="48">
        <v>0.29456553691646897</v>
      </c>
      <c r="S7" s="47">
        <v>16.1359826618265</v>
      </c>
      <c r="T7" s="47">
        <v>16.2451845250086</v>
      </c>
      <c r="U7" s="49">
        <v>-0.67675991893806098</v>
      </c>
    </row>
    <row r="8" spans="1:23" ht="12" thickBot="1" x14ac:dyDescent="0.2">
      <c r="A8" s="73">
        <v>41961</v>
      </c>
      <c r="B8" s="63" t="s">
        <v>6</v>
      </c>
      <c r="C8" s="64"/>
      <c r="D8" s="50">
        <v>564344.65879999998</v>
      </c>
      <c r="E8" s="50">
        <v>620050.54</v>
      </c>
      <c r="F8" s="51">
        <v>91.015912799624402</v>
      </c>
      <c r="G8" s="50">
        <v>524254</v>
      </c>
      <c r="H8" s="51">
        <v>7.6471822437215602</v>
      </c>
      <c r="I8" s="50">
        <v>132965.56789999999</v>
      </c>
      <c r="J8" s="51">
        <v>23.5610572061996</v>
      </c>
      <c r="K8" s="50">
        <v>95690.983900000007</v>
      </c>
      <c r="L8" s="51">
        <v>18.252790422199901</v>
      </c>
      <c r="M8" s="51">
        <v>0.38953078420588799</v>
      </c>
      <c r="N8" s="50">
        <v>15163383.561699999</v>
      </c>
      <c r="O8" s="50">
        <v>239579783.86930001</v>
      </c>
      <c r="P8" s="50">
        <v>24811</v>
      </c>
      <c r="Q8" s="50">
        <v>25370</v>
      </c>
      <c r="R8" s="51">
        <v>-2.20338983050847</v>
      </c>
      <c r="S8" s="50">
        <v>22.7457441779856</v>
      </c>
      <c r="T8" s="50">
        <v>23.113424879779298</v>
      </c>
      <c r="U8" s="52">
        <v>-1.61648130268498</v>
      </c>
    </row>
    <row r="9" spans="1:23" ht="12" thickBot="1" x14ac:dyDescent="0.2">
      <c r="A9" s="74"/>
      <c r="B9" s="63" t="s">
        <v>7</v>
      </c>
      <c r="C9" s="64"/>
      <c r="D9" s="50">
        <v>65380.710500000001</v>
      </c>
      <c r="E9" s="50">
        <v>78352.549299999999</v>
      </c>
      <c r="F9" s="51">
        <v>83.444267077599704</v>
      </c>
      <c r="G9" s="50">
        <v>63026.4107</v>
      </c>
      <c r="H9" s="51">
        <v>3.73541785713654</v>
      </c>
      <c r="I9" s="50">
        <v>14933.127200000001</v>
      </c>
      <c r="J9" s="51">
        <v>22.840264484430801</v>
      </c>
      <c r="K9" s="50">
        <v>13418.192300000001</v>
      </c>
      <c r="L9" s="51">
        <v>21.289792883604601</v>
      </c>
      <c r="M9" s="51">
        <v>0.112901564244239</v>
      </c>
      <c r="N9" s="50">
        <v>1785856.3644000001</v>
      </c>
      <c r="O9" s="50">
        <v>40797134.131200001</v>
      </c>
      <c r="P9" s="50">
        <v>4071</v>
      </c>
      <c r="Q9" s="50">
        <v>4167</v>
      </c>
      <c r="R9" s="51">
        <v>-2.3038156947444199</v>
      </c>
      <c r="S9" s="50">
        <v>16.060110660771301</v>
      </c>
      <c r="T9" s="50">
        <v>16.146172138228899</v>
      </c>
      <c r="U9" s="52">
        <v>-0.53587101157309303</v>
      </c>
    </row>
    <row r="10" spans="1:23" ht="12" thickBot="1" x14ac:dyDescent="0.2">
      <c r="A10" s="74"/>
      <c r="B10" s="63" t="s">
        <v>8</v>
      </c>
      <c r="C10" s="64"/>
      <c r="D10" s="50">
        <v>88466.194099999993</v>
      </c>
      <c r="E10" s="50">
        <v>101805.58779999999</v>
      </c>
      <c r="F10" s="51">
        <v>86.897189055864402</v>
      </c>
      <c r="G10" s="50">
        <v>87731.191600000006</v>
      </c>
      <c r="H10" s="51">
        <v>0.83778925898003698</v>
      </c>
      <c r="I10" s="50">
        <v>23126.7238</v>
      </c>
      <c r="J10" s="51">
        <v>26.1418771715873</v>
      </c>
      <c r="K10" s="50">
        <v>23958.492600000001</v>
      </c>
      <c r="L10" s="51">
        <v>27.308978896851102</v>
      </c>
      <c r="M10" s="51">
        <v>-3.4717075647739001E-2</v>
      </c>
      <c r="N10" s="50">
        <v>2305316.0268999999</v>
      </c>
      <c r="O10" s="50">
        <v>57348454.213500001</v>
      </c>
      <c r="P10" s="50">
        <v>73306</v>
      </c>
      <c r="Q10" s="50">
        <v>72387</v>
      </c>
      <c r="R10" s="51">
        <v>1.2695649771367701</v>
      </c>
      <c r="S10" s="50">
        <v>1.2068070021553501</v>
      </c>
      <c r="T10" s="50">
        <v>1.1308102670369</v>
      </c>
      <c r="U10" s="52">
        <v>6.2973395897372502</v>
      </c>
    </row>
    <row r="11" spans="1:23" ht="12" thickBot="1" x14ac:dyDescent="0.2">
      <c r="A11" s="74"/>
      <c r="B11" s="63" t="s">
        <v>9</v>
      </c>
      <c r="C11" s="64"/>
      <c r="D11" s="50">
        <v>58265.248399999997</v>
      </c>
      <c r="E11" s="50">
        <v>65637.206000000006</v>
      </c>
      <c r="F11" s="51">
        <v>88.768629792072502</v>
      </c>
      <c r="G11" s="50">
        <v>51273.0478</v>
      </c>
      <c r="H11" s="51">
        <v>13.6371854220065</v>
      </c>
      <c r="I11" s="50">
        <v>9453.9578999999994</v>
      </c>
      <c r="J11" s="51">
        <v>16.2257231533574</v>
      </c>
      <c r="K11" s="50">
        <v>11887.3763</v>
      </c>
      <c r="L11" s="51">
        <v>23.184454230941999</v>
      </c>
      <c r="M11" s="51">
        <v>-0.20470609650003199</v>
      </c>
      <c r="N11" s="50">
        <v>1551325.862</v>
      </c>
      <c r="O11" s="50">
        <v>23662265.607900001</v>
      </c>
      <c r="P11" s="50">
        <v>2924</v>
      </c>
      <c r="Q11" s="50">
        <v>3043</v>
      </c>
      <c r="R11" s="51">
        <v>-3.9106145251396698</v>
      </c>
      <c r="S11" s="50">
        <v>19.9265555403557</v>
      </c>
      <c r="T11" s="50">
        <v>20.954101610253002</v>
      </c>
      <c r="U11" s="52">
        <v>-5.15666677974703</v>
      </c>
    </row>
    <row r="12" spans="1:23" ht="12" thickBot="1" x14ac:dyDescent="0.2">
      <c r="A12" s="74"/>
      <c r="B12" s="63" t="s">
        <v>10</v>
      </c>
      <c r="C12" s="64"/>
      <c r="D12" s="50">
        <v>218579.50349999999</v>
      </c>
      <c r="E12" s="50">
        <v>269559.34169999999</v>
      </c>
      <c r="F12" s="51">
        <v>81.087712309100098</v>
      </c>
      <c r="G12" s="50">
        <v>256718.80129999999</v>
      </c>
      <c r="H12" s="51">
        <v>-14.856449004461799</v>
      </c>
      <c r="I12" s="50">
        <v>35657.919199999997</v>
      </c>
      <c r="J12" s="51">
        <v>16.313477992688401</v>
      </c>
      <c r="K12" s="50">
        <v>-15412.068799999999</v>
      </c>
      <c r="L12" s="51">
        <v>-6.0034826907708903</v>
      </c>
      <c r="M12" s="51">
        <v>-3.3136361291094198</v>
      </c>
      <c r="N12" s="50">
        <v>10589919.8685</v>
      </c>
      <c r="O12" s="50">
        <v>84215523.282299995</v>
      </c>
      <c r="P12" s="50">
        <v>2585</v>
      </c>
      <c r="Q12" s="50">
        <v>3055</v>
      </c>
      <c r="R12" s="51">
        <v>-15.384615384615399</v>
      </c>
      <c r="S12" s="50">
        <v>84.556867891682799</v>
      </c>
      <c r="T12" s="50">
        <v>80.322125499181695</v>
      </c>
      <c r="U12" s="52">
        <v>5.0081590036256003</v>
      </c>
    </row>
    <row r="13" spans="1:23" ht="12" thickBot="1" x14ac:dyDescent="0.2">
      <c r="A13" s="74"/>
      <c r="B13" s="63" t="s">
        <v>11</v>
      </c>
      <c r="C13" s="64"/>
      <c r="D13" s="50">
        <v>325324.5319</v>
      </c>
      <c r="E13" s="50">
        <v>380511.84399999998</v>
      </c>
      <c r="F13" s="51">
        <v>85.496558656397596</v>
      </c>
      <c r="G13" s="50">
        <v>343591.6532</v>
      </c>
      <c r="H13" s="51">
        <v>-5.3165206808347598</v>
      </c>
      <c r="I13" s="50">
        <v>75143.808199999999</v>
      </c>
      <c r="J13" s="51">
        <v>23.098106915311899</v>
      </c>
      <c r="K13" s="50">
        <v>75053.688899999994</v>
      </c>
      <c r="L13" s="51">
        <v>21.8438626785594</v>
      </c>
      <c r="M13" s="51">
        <v>1.200731120892E-3</v>
      </c>
      <c r="N13" s="50">
        <v>10699549.095799999</v>
      </c>
      <c r="O13" s="50">
        <v>119376622.0731</v>
      </c>
      <c r="P13" s="50">
        <v>10357</v>
      </c>
      <c r="Q13" s="50">
        <v>10821</v>
      </c>
      <c r="R13" s="51">
        <v>-4.2879585990204303</v>
      </c>
      <c r="S13" s="50">
        <v>31.411077715554701</v>
      </c>
      <c r="T13" s="50">
        <v>32.550154468163797</v>
      </c>
      <c r="U13" s="52">
        <v>-3.6263536161479402</v>
      </c>
    </row>
    <row r="14" spans="1:23" ht="12" thickBot="1" x14ac:dyDescent="0.2">
      <c r="A14" s="74"/>
      <c r="B14" s="63" t="s">
        <v>12</v>
      </c>
      <c r="C14" s="64"/>
      <c r="D14" s="50">
        <v>165115.8842</v>
      </c>
      <c r="E14" s="50">
        <v>140294.13200000001</v>
      </c>
      <c r="F14" s="51">
        <v>117.69265174968299</v>
      </c>
      <c r="G14" s="50">
        <v>171549.36009999999</v>
      </c>
      <c r="H14" s="51">
        <v>-3.7502185354989201</v>
      </c>
      <c r="I14" s="50">
        <v>32400.390800000001</v>
      </c>
      <c r="J14" s="51">
        <v>19.622818820237999</v>
      </c>
      <c r="K14" s="50">
        <v>34095.465799999998</v>
      </c>
      <c r="L14" s="51">
        <v>19.875017767553899</v>
      </c>
      <c r="M14" s="51">
        <v>-4.9715554846592E-2</v>
      </c>
      <c r="N14" s="50">
        <v>4755275.4407000002</v>
      </c>
      <c r="O14" s="50">
        <v>57498221.237999998</v>
      </c>
      <c r="P14" s="50">
        <v>2148</v>
      </c>
      <c r="Q14" s="50">
        <v>2266</v>
      </c>
      <c r="R14" s="51">
        <v>-5.2074139452780299</v>
      </c>
      <c r="S14" s="50">
        <v>76.869592271880805</v>
      </c>
      <c r="T14" s="50">
        <v>75.731504236540204</v>
      </c>
      <c r="U14" s="52">
        <v>1.4805438687840899</v>
      </c>
    </row>
    <row r="15" spans="1:23" ht="12" thickBot="1" x14ac:dyDescent="0.2">
      <c r="A15" s="74"/>
      <c r="B15" s="63" t="s">
        <v>13</v>
      </c>
      <c r="C15" s="64"/>
      <c r="D15" s="50">
        <v>106814.3533</v>
      </c>
      <c r="E15" s="50">
        <v>91080.292000000001</v>
      </c>
      <c r="F15" s="51">
        <v>117.274935064986</v>
      </c>
      <c r="G15" s="50">
        <v>108958.7237</v>
      </c>
      <c r="H15" s="51">
        <v>-1.9680575608651201</v>
      </c>
      <c r="I15" s="50">
        <v>20524.096000000001</v>
      </c>
      <c r="J15" s="51">
        <v>19.2147360030873</v>
      </c>
      <c r="K15" s="50">
        <v>22120.670900000001</v>
      </c>
      <c r="L15" s="51">
        <v>20.3018814362268</v>
      </c>
      <c r="M15" s="51">
        <v>-7.2175699698150006E-2</v>
      </c>
      <c r="N15" s="50">
        <v>4662493.6726000002</v>
      </c>
      <c r="O15" s="50">
        <v>45530634.3411</v>
      </c>
      <c r="P15" s="50">
        <v>3917</v>
      </c>
      <c r="Q15" s="50">
        <v>4297</v>
      </c>
      <c r="R15" s="51">
        <v>-8.8433791016988597</v>
      </c>
      <c r="S15" s="50">
        <v>27.269428976257299</v>
      </c>
      <c r="T15" s="50">
        <v>27.899585198975998</v>
      </c>
      <c r="U15" s="52">
        <v>-2.31085228541947</v>
      </c>
    </row>
    <row r="16" spans="1:23" ht="12" thickBot="1" x14ac:dyDescent="0.2">
      <c r="A16" s="74"/>
      <c r="B16" s="63" t="s">
        <v>14</v>
      </c>
      <c r="C16" s="64"/>
      <c r="D16" s="50">
        <v>607276.34459999995</v>
      </c>
      <c r="E16" s="50">
        <v>589277.62049999996</v>
      </c>
      <c r="F16" s="51">
        <v>103.054370889688</v>
      </c>
      <c r="G16" s="50">
        <v>548092.06740000006</v>
      </c>
      <c r="H16" s="51">
        <v>10.7982364132278</v>
      </c>
      <c r="I16" s="50">
        <v>9955.4681999999993</v>
      </c>
      <c r="J16" s="51">
        <v>1.6393637408283099</v>
      </c>
      <c r="K16" s="50">
        <v>19138.9251</v>
      </c>
      <c r="L16" s="51">
        <v>3.4919179164168299</v>
      </c>
      <c r="M16" s="51">
        <v>-0.47983138300697997</v>
      </c>
      <c r="N16" s="50">
        <v>16336994.9285</v>
      </c>
      <c r="O16" s="50">
        <v>327036181.64539999</v>
      </c>
      <c r="P16" s="50">
        <v>30339</v>
      </c>
      <c r="Q16" s="50">
        <v>29441</v>
      </c>
      <c r="R16" s="51">
        <v>3.05016813287593</v>
      </c>
      <c r="S16" s="50">
        <v>20.016359952536298</v>
      </c>
      <c r="T16" s="50">
        <v>20.594221680649401</v>
      </c>
      <c r="U16" s="52">
        <v>-2.8869471246687501</v>
      </c>
    </row>
    <row r="17" spans="1:21" ht="12" thickBot="1" x14ac:dyDescent="0.2">
      <c r="A17" s="74"/>
      <c r="B17" s="63" t="s">
        <v>15</v>
      </c>
      <c r="C17" s="64"/>
      <c r="D17" s="50">
        <v>407586.6924</v>
      </c>
      <c r="E17" s="50">
        <v>477607.46309999999</v>
      </c>
      <c r="F17" s="51">
        <v>85.339263702975401</v>
      </c>
      <c r="G17" s="50">
        <v>554662.22860000003</v>
      </c>
      <c r="H17" s="51">
        <v>-26.516234316374401</v>
      </c>
      <c r="I17" s="50">
        <v>48919.053099999997</v>
      </c>
      <c r="J17" s="51">
        <v>12.0021222508392</v>
      </c>
      <c r="K17" s="50">
        <v>37880.370199999998</v>
      </c>
      <c r="L17" s="51">
        <v>6.8294483104811903</v>
      </c>
      <c r="M17" s="51">
        <v>0.291409055447933</v>
      </c>
      <c r="N17" s="50">
        <v>10924594.340600001</v>
      </c>
      <c r="O17" s="50">
        <v>309954894.46630001</v>
      </c>
      <c r="P17" s="50">
        <v>9496</v>
      </c>
      <c r="Q17" s="50">
        <v>9220</v>
      </c>
      <c r="R17" s="51">
        <v>2.9934924078091099</v>
      </c>
      <c r="S17" s="50">
        <v>42.921934751474303</v>
      </c>
      <c r="T17" s="50">
        <v>39.089951388286302</v>
      </c>
      <c r="U17" s="52">
        <v>8.9277973730118099</v>
      </c>
    </row>
    <row r="18" spans="1:21" ht="12" thickBot="1" x14ac:dyDescent="0.2">
      <c r="A18" s="74"/>
      <c r="B18" s="63" t="s">
        <v>16</v>
      </c>
      <c r="C18" s="64"/>
      <c r="D18" s="50">
        <v>1204819.3947000001</v>
      </c>
      <c r="E18" s="50">
        <v>1315510.1133999999</v>
      </c>
      <c r="F18" s="51">
        <v>91.585718910672995</v>
      </c>
      <c r="G18" s="50">
        <v>1247520.0059</v>
      </c>
      <c r="H18" s="51">
        <v>-3.42283979399549</v>
      </c>
      <c r="I18" s="50">
        <v>186644.0073</v>
      </c>
      <c r="J18" s="51">
        <v>15.491451093918901</v>
      </c>
      <c r="K18" s="50">
        <v>196623.4699</v>
      </c>
      <c r="L18" s="51">
        <v>15.7611476345143</v>
      </c>
      <c r="M18" s="51">
        <v>-5.0754178049422997E-2</v>
      </c>
      <c r="N18" s="50">
        <v>37979241.856899999</v>
      </c>
      <c r="O18" s="50">
        <v>721887257.2335</v>
      </c>
      <c r="P18" s="50">
        <v>65239</v>
      </c>
      <c r="Q18" s="50">
        <v>63900</v>
      </c>
      <c r="R18" s="51">
        <v>2.0954616588419399</v>
      </c>
      <c r="S18" s="50">
        <v>18.467778394825199</v>
      </c>
      <c r="T18" s="50">
        <v>18.232786391236299</v>
      </c>
      <c r="U18" s="52">
        <v>1.2724432715454399</v>
      </c>
    </row>
    <row r="19" spans="1:21" ht="12" thickBot="1" x14ac:dyDescent="0.2">
      <c r="A19" s="74"/>
      <c r="B19" s="63" t="s">
        <v>17</v>
      </c>
      <c r="C19" s="64"/>
      <c r="D19" s="50">
        <v>533607.69440000004</v>
      </c>
      <c r="E19" s="50">
        <v>557202.90029999998</v>
      </c>
      <c r="F19" s="51">
        <v>95.765419403363396</v>
      </c>
      <c r="G19" s="50">
        <v>529500.58160000003</v>
      </c>
      <c r="H19" s="51">
        <v>0.77565784490538603</v>
      </c>
      <c r="I19" s="50">
        <v>31143.348600000001</v>
      </c>
      <c r="J19" s="51">
        <v>5.8363754733743596</v>
      </c>
      <c r="K19" s="50">
        <v>62456.196499999998</v>
      </c>
      <c r="L19" s="51">
        <v>11.7953027192671</v>
      </c>
      <c r="M19" s="51">
        <v>-0.50135694542334197</v>
      </c>
      <c r="N19" s="50">
        <v>15316326.1273</v>
      </c>
      <c r="O19" s="50">
        <v>237706688.4364</v>
      </c>
      <c r="P19" s="50">
        <v>13910</v>
      </c>
      <c r="Q19" s="50">
        <v>14193</v>
      </c>
      <c r="R19" s="51">
        <v>-1.9939406749806201</v>
      </c>
      <c r="S19" s="50">
        <v>38.361444601006497</v>
      </c>
      <c r="T19" s="50">
        <v>39.265610420629898</v>
      </c>
      <c r="U19" s="52">
        <v>-2.3569649918754401</v>
      </c>
    </row>
    <row r="20" spans="1:21" ht="12" thickBot="1" x14ac:dyDescent="0.2">
      <c r="A20" s="74"/>
      <c r="B20" s="63" t="s">
        <v>18</v>
      </c>
      <c r="C20" s="64"/>
      <c r="D20" s="50">
        <v>963081.35279999999</v>
      </c>
      <c r="E20" s="50">
        <v>929167.34010000003</v>
      </c>
      <c r="F20" s="51">
        <v>103.649935941178</v>
      </c>
      <c r="G20" s="50">
        <v>1052702.1961000001</v>
      </c>
      <c r="H20" s="51">
        <v>-8.5134089804336899</v>
      </c>
      <c r="I20" s="50">
        <v>62002.115899999997</v>
      </c>
      <c r="J20" s="51">
        <v>6.43788977117448</v>
      </c>
      <c r="K20" s="50">
        <v>33912.3658</v>
      </c>
      <c r="L20" s="51">
        <v>3.2214586352756598</v>
      </c>
      <c r="M20" s="51">
        <v>0.82830405479997504</v>
      </c>
      <c r="N20" s="50">
        <v>33027227.1767</v>
      </c>
      <c r="O20" s="50">
        <v>372617144.02950001</v>
      </c>
      <c r="P20" s="50">
        <v>40593</v>
      </c>
      <c r="Q20" s="50">
        <v>41125</v>
      </c>
      <c r="R20" s="51">
        <v>-1.2936170212765901</v>
      </c>
      <c r="S20" s="50">
        <v>23.725306156233799</v>
      </c>
      <c r="T20" s="50">
        <v>22.788910166565302</v>
      </c>
      <c r="U20" s="52">
        <v>3.9468236300185802</v>
      </c>
    </row>
    <row r="21" spans="1:21" ht="12" thickBot="1" x14ac:dyDescent="0.2">
      <c r="A21" s="74"/>
      <c r="B21" s="63" t="s">
        <v>19</v>
      </c>
      <c r="C21" s="64"/>
      <c r="D21" s="50">
        <v>322445.75559999997</v>
      </c>
      <c r="E21" s="50">
        <v>324611.89980000001</v>
      </c>
      <c r="F21" s="51">
        <v>99.332697229727401</v>
      </c>
      <c r="G21" s="50">
        <v>314215.72960000002</v>
      </c>
      <c r="H21" s="51">
        <v>2.6192278822186399</v>
      </c>
      <c r="I21" s="50">
        <v>31555.065900000001</v>
      </c>
      <c r="J21" s="51">
        <v>9.78616258765231</v>
      </c>
      <c r="K21" s="50">
        <v>39054.681600000004</v>
      </c>
      <c r="L21" s="51">
        <v>12.4292573289431</v>
      </c>
      <c r="M21" s="51">
        <v>-0.192028596643328</v>
      </c>
      <c r="N21" s="50">
        <v>8871559.1334000006</v>
      </c>
      <c r="O21" s="50">
        <v>140813668.6171</v>
      </c>
      <c r="P21" s="50">
        <v>30501</v>
      </c>
      <c r="Q21" s="50">
        <v>31501</v>
      </c>
      <c r="R21" s="51">
        <v>-3.1745023967493098</v>
      </c>
      <c r="S21" s="50">
        <v>10.5716453755615</v>
      </c>
      <c r="T21" s="50">
        <v>10.4017421256468</v>
      </c>
      <c r="U21" s="52">
        <v>1.6071599441598501</v>
      </c>
    </row>
    <row r="22" spans="1:21" ht="12" thickBot="1" x14ac:dyDescent="0.2">
      <c r="A22" s="74"/>
      <c r="B22" s="63" t="s">
        <v>20</v>
      </c>
      <c r="C22" s="64"/>
      <c r="D22" s="50">
        <v>873314.58909999998</v>
      </c>
      <c r="E22" s="50">
        <v>851120.26430000004</v>
      </c>
      <c r="F22" s="51">
        <v>102.607660248608</v>
      </c>
      <c r="G22" s="50">
        <v>811244.89839999995</v>
      </c>
      <c r="H22" s="51">
        <v>7.6511656125565199</v>
      </c>
      <c r="I22" s="50">
        <v>59107.071799999998</v>
      </c>
      <c r="J22" s="51">
        <v>6.7681305840674399</v>
      </c>
      <c r="K22" s="50">
        <v>109090.5779</v>
      </c>
      <c r="L22" s="51">
        <v>13.447305260736499</v>
      </c>
      <c r="M22" s="51">
        <v>-0.45818353025701603</v>
      </c>
      <c r="N22" s="50">
        <v>21104278.085000001</v>
      </c>
      <c r="O22" s="50">
        <v>429595441.10689998</v>
      </c>
      <c r="P22" s="50">
        <v>52522</v>
      </c>
      <c r="Q22" s="50">
        <v>51079</v>
      </c>
      <c r="R22" s="51">
        <v>2.8250357289688601</v>
      </c>
      <c r="S22" s="50">
        <v>16.627595847454401</v>
      </c>
      <c r="T22" s="50">
        <v>16.5529803676658</v>
      </c>
      <c r="U22" s="52">
        <v>0.448744848462582</v>
      </c>
    </row>
    <row r="23" spans="1:21" ht="12" thickBot="1" x14ac:dyDescent="0.2">
      <c r="A23" s="74"/>
      <c r="B23" s="63" t="s">
        <v>21</v>
      </c>
      <c r="C23" s="64"/>
      <c r="D23" s="50">
        <v>2120086.5203</v>
      </c>
      <c r="E23" s="50">
        <v>2603286.0158000002</v>
      </c>
      <c r="F23" s="51">
        <v>81.4388625541973</v>
      </c>
      <c r="G23" s="50">
        <v>2193440.9029000001</v>
      </c>
      <c r="H23" s="51">
        <v>-3.3442607230956898</v>
      </c>
      <c r="I23" s="50">
        <v>245454.82939999999</v>
      </c>
      <c r="J23" s="51">
        <v>11.5775854923726</v>
      </c>
      <c r="K23" s="50">
        <v>175954.83119999999</v>
      </c>
      <c r="L23" s="51">
        <v>8.0218633183764396</v>
      </c>
      <c r="M23" s="51">
        <v>0.39498772341750799</v>
      </c>
      <c r="N23" s="50">
        <v>61327631.726800002</v>
      </c>
      <c r="O23" s="50">
        <v>940268559.22300005</v>
      </c>
      <c r="P23" s="50">
        <v>75896</v>
      </c>
      <c r="Q23" s="50">
        <v>75494</v>
      </c>
      <c r="R23" s="51">
        <v>0.53249264842238897</v>
      </c>
      <c r="S23" s="50">
        <v>27.934100878834201</v>
      </c>
      <c r="T23" s="50">
        <v>29.139501425278802</v>
      </c>
      <c r="U23" s="52">
        <v>-4.3151578483701103</v>
      </c>
    </row>
    <row r="24" spans="1:21" ht="12" thickBot="1" x14ac:dyDescent="0.2">
      <c r="A24" s="74"/>
      <c r="B24" s="63" t="s">
        <v>22</v>
      </c>
      <c r="C24" s="64"/>
      <c r="D24" s="50">
        <v>205803.8119</v>
      </c>
      <c r="E24" s="50">
        <v>263669.9572</v>
      </c>
      <c r="F24" s="51">
        <v>78.053568971414094</v>
      </c>
      <c r="G24" s="50">
        <v>245301.321</v>
      </c>
      <c r="H24" s="51">
        <v>-16.101629187720501</v>
      </c>
      <c r="I24" s="50">
        <v>36862.446900000003</v>
      </c>
      <c r="J24" s="51">
        <v>17.911450016247201</v>
      </c>
      <c r="K24" s="50">
        <v>37158.118499999997</v>
      </c>
      <c r="L24" s="51">
        <v>15.1479487955958</v>
      </c>
      <c r="M24" s="51">
        <v>-7.9571197879680002E-3</v>
      </c>
      <c r="N24" s="50">
        <v>5534376.0093</v>
      </c>
      <c r="O24" s="50">
        <v>98564478.225999996</v>
      </c>
      <c r="P24" s="50">
        <v>23350</v>
      </c>
      <c r="Q24" s="50">
        <v>22993</v>
      </c>
      <c r="R24" s="51">
        <v>1.55264645761755</v>
      </c>
      <c r="S24" s="50">
        <v>8.8138677473233393</v>
      </c>
      <c r="T24" s="50">
        <v>8.7022549428086808</v>
      </c>
      <c r="U24" s="52">
        <v>1.2663317366947699</v>
      </c>
    </row>
    <row r="25" spans="1:21" ht="12" thickBot="1" x14ac:dyDescent="0.2">
      <c r="A25" s="74"/>
      <c r="B25" s="63" t="s">
        <v>23</v>
      </c>
      <c r="C25" s="64"/>
      <c r="D25" s="50">
        <v>250877.3646</v>
      </c>
      <c r="E25" s="50">
        <v>295525.99420000002</v>
      </c>
      <c r="F25" s="51">
        <v>84.891809696515693</v>
      </c>
      <c r="G25" s="50">
        <v>221780.7604</v>
      </c>
      <c r="H25" s="51">
        <v>13.119534871970799</v>
      </c>
      <c r="I25" s="50">
        <v>23374.355899999999</v>
      </c>
      <c r="J25" s="51">
        <v>9.3170445796368195</v>
      </c>
      <c r="K25" s="50">
        <v>20849.552199999998</v>
      </c>
      <c r="L25" s="51">
        <v>9.4009742605247197</v>
      </c>
      <c r="M25" s="51">
        <v>0.12109630344962501</v>
      </c>
      <c r="N25" s="50">
        <v>6827471.7607000005</v>
      </c>
      <c r="O25" s="50">
        <v>98803803.105299994</v>
      </c>
      <c r="P25" s="50">
        <v>18132</v>
      </c>
      <c r="Q25" s="50">
        <v>17359</v>
      </c>
      <c r="R25" s="51">
        <v>4.4530214874128697</v>
      </c>
      <c r="S25" s="50">
        <v>13.8361661482462</v>
      </c>
      <c r="T25" s="50">
        <v>13.7314839449277</v>
      </c>
      <c r="U25" s="52">
        <v>0.75658388455939496</v>
      </c>
    </row>
    <row r="26" spans="1:21" ht="12" thickBot="1" x14ac:dyDescent="0.2">
      <c r="A26" s="74"/>
      <c r="B26" s="63" t="s">
        <v>24</v>
      </c>
      <c r="C26" s="64"/>
      <c r="D26" s="50">
        <v>510830.984</v>
      </c>
      <c r="E26" s="50">
        <v>550760.14899999998</v>
      </c>
      <c r="F26" s="51">
        <v>92.750171726749301</v>
      </c>
      <c r="G26" s="50">
        <v>419943.23249999998</v>
      </c>
      <c r="H26" s="51">
        <v>21.642866098574402</v>
      </c>
      <c r="I26" s="50">
        <v>102002.8766</v>
      </c>
      <c r="J26" s="51">
        <v>19.968028525066899</v>
      </c>
      <c r="K26" s="50">
        <v>89680.522200000007</v>
      </c>
      <c r="L26" s="51">
        <v>21.355391695709699</v>
      </c>
      <c r="M26" s="51">
        <v>0.13740279491815899</v>
      </c>
      <c r="N26" s="50">
        <v>11420828.7203</v>
      </c>
      <c r="O26" s="50">
        <v>201765735.26899999</v>
      </c>
      <c r="P26" s="50">
        <v>42443</v>
      </c>
      <c r="Q26" s="50">
        <v>43109</v>
      </c>
      <c r="R26" s="51">
        <v>-1.54492101417337</v>
      </c>
      <c r="S26" s="50">
        <v>12.0356945550503</v>
      </c>
      <c r="T26" s="50">
        <v>12.0366001507806</v>
      </c>
      <c r="U26" s="52">
        <v>-7.5242498564009998E-3</v>
      </c>
    </row>
    <row r="27" spans="1:21" ht="12" thickBot="1" x14ac:dyDescent="0.2">
      <c r="A27" s="74"/>
      <c r="B27" s="63" t="s">
        <v>25</v>
      </c>
      <c r="C27" s="64"/>
      <c r="D27" s="50">
        <v>217210.68710000001</v>
      </c>
      <c r="E27" s="50">
        <v>254954.69500000001</v>
      </c>
      <c r="F27" s="51">
        <v>85.195798061298703</v>
      </c>
      <c r="G27" s="50">
        <v>214335.45329999999</v>
      </c>
      <c r="H27" s="51">
        <v>1.3414643987878401</v>
      </c>
      <c r="I27" s="50">
        <v>59923.029199999997</v>
      </c>
      <c r="J27" s="51">
        <v>27.587514224110201</v>
      </c>
      <c r="K27" s="50">
        <v>63545.766199999998</v>
      </c>
      <c r="L27" s="51">
        <v>29.647809180246298</v>
      </c>
      <c r="M27" s="51">
        <v>-5.7009887780690001E-2</v>
      </c>
      <c r="N27" s="50">
        <v>5517062.3301999997</v>
      </c>
      <c r="O27" s="50">
        <v>90634642.5484</v>
      </c>
      <c r="P27" s="50">
        <v>30912</v>
      </c>
      <c r="Q27" s="50">
        <v>30390</v>
      </c>
      <c r="R27" s="51">
        <v>1.7176702862783799</v>
      </c>
      <c r="S27" s="50">
        <v>7.0267432421066296</v>
      </c>
      <c r="T27" s="50">
        <v>7.2395268904244796</v>
      </c>
      <c r="U27" s="52">
        <v>-3.0281972883651802</v>
      </c>
    </row>
    <row r="28" spans="1:21" ht="12" thickBot="1" x14ac:dyDescent="0.2">
      <c r="A28" s="74"/>
      <c r="B28" s="63" t="s">
        <v>26</v>
      </c>
      <c r="C28" s="64"/>
      <c r="D28" s="50">
        <v>942143.01679999998</v>
      </c>
      <c r="E28" s="50">
        <v>1207021.675</v>
      </c>
      <c r="F28" s="51">
        <v>78.055186274927493</v>
      </c>
      <c r="G28" s="50">
        <v>875326.65740000003</v>
      </c>
      <c r="H28" s="51">
        <v>7.6333056733889597</v>
      </c>
      <c r="I28" s="50">
        <v>36864.073100000001</v>
      </c>
      <c r="J28" s="51">
        <v>3.9127895067576102</v>
      </c>
      <c r="K28" s="50">
        <v>44674.014000000003</v>
      </c>
      <c r="L28" s="51">
        <v>5.1036962741082403</v>
      </c>
      <c r="M28" s="51">
        <v>-0.174820666439331</v>
      </c>
      <c r="N28" s="50">
        <v>26660637.271299999</v>
      </c>
      <c r="O28" s="50">
        <v>320542520.08039999</v>
      </c>
      <c r="P28" s="50">
        <v>47001</v>
      </c>
      <c r="Q28" s="50">
        <v>46576</v>
      </c>
      <c r="R28" s="51">
        <v>0.91248711782892</v>
      </c>
      <c r="S28" s="50">
        <v>20.045169609157298</v>
      </c>
      <c r="T28" s="50">
        <v>19.944571380109899</v>
      </c>
      <c r="U28" s="52">
        <v>0.50185770940730001</v>
      </c>
    </row>
    <row r="29" spans="1:21" ht="12" thickBot="1" x14ac:dyDescent="0.2">
      <c r="A29" s="74"/>
      <c r="B29" s="63" t="s">
        <v>27</v>
      </c>
      <c r="C29" s="64"/>
      <c r="D29" s="50">
        <v>612578.42020000005</v>
      </c>
      <c r="E29" s="50">
        <v>534419.55960000004</v>
      </c>
      <c r="F29" s="51">
        <v>114.625000001591</v>
      </c>
      <c r="G29" s="50">
        <v>510247.49359999999</v>
      </c>
      <c r="H29" s="51">
        <v>20.055155171466801</v>
      </c>
      <c r="I29" s="50">
        <v>79855.986000000004</v>
      </c>
      <c r="J29" s="51">
        <v>13.0360429565782</v>
      </c>
      <c r="K29" s="50">
        <v>77444.790800000002</v>
      </c>
      <c r="L29" s="51">
        <v>15.177887548960999</v>
      </c>
      <c r="M29" s="51">
        <v>3.1134375535041999E-2</v>
      </c>
      <c r="N29" s="50">
        <v>13794994.282600001</v>
      </c>
      <c r="O29" s="50">
        <v>219213078.17410001</v>
      </c>
      <c r="P29" s="50">
        <v>111032</v>
      </c>
      <c r="Q29" s="50">
        <v>110524</v>
      </c>
      <c r="R29" s="51">
        <v>0.45962867793420997</v>
      </c>
      <c r="S29" s="50">
        <v>5.5171339811946103</v>
      </c>
      <c r="T29" s="50">
        <v>5.5388477660960502</v>
      </c>
      <c r="U29" s="52">
        <v>-0.39357001253644203</v>
      </c>
    </row>
    <row r="30" spans="1:21" ht="12" thickBot="1" x14ac:dyDescent="0.2">
      <c r="A30" s="74"/>
      <c r="B30" s="63" t="s">
        <v>28</v>
      </c>
      <c r="C30" s="64"/>
      <c r="D30" s="50">
        <v>710673.25580000004</v>
      </c>
      <c r="E30" s="50">
        <v>911713.99250000005</v>
      </c>
      <c r="F30" s="51">
        <v>77.949144320059304</v>
      </c>
      <c r="G30" s="50">
        <v>686829.4094</v>
      </c>
      <c r="H30" s="51">
        <v>3.47158203677234</v>
      </c>
      <c r="I30" s="50">
        <v>80412.587199999994</v>
      </c>
      <c r="J30" s="51">
        <v>11.3149870976192</v>
      </c>
      <c r="K30" s="50">
        <v>102551.4589</v>
      </c>
      <c r="L30" s="51">
        <v>14.9311397410293</v>
      </c>
      <c r="M30" s="51">
        <v>-0.215880611913947</v>
      </c>
      <c r="N30" s="50">
        <v>17780033.737599999</v>
      </c>
      <c r="O30" s="50">
        <v>389714251.37650001</v>
      </c>
      <c r="P30" s="50">
        <v>59006</v>
      </c>
      <c r="Q30" s="50">
        <v>59312</v>
      </c>
      <c r="R30" s="51">
        <v>-0.51591583490693305</v>
      </c>
      <c r="S30" s="50">
        <v>12.0440845981765</v>
      </c>
      <c r="T30" s="50">
        <v>11.872950925613701</v>
      </c>
      <c r="U30" s="52">
        <v>1.4208939763563599</v>
      </c>
    </row>
    <row r="31" spans="1:21" ht="12" thickBot="1" x14ac:dyDescent="0.2">
      <c r="A31" s="74"/>
      <c r="B31" s="63" t="s">
        <v>29</v>
      </c>
      <c r="C31" s="64"/>
      <c r="D31" s="50">
        <v>536049.87620000006</v>
      </c>
      <c r="E31" s="50">
        <v>827237.93759999995</v>
      </c>
      <c r="F31" s="51">
        <v>64.799962844450704</v>
      </c>
      <c r="G31" s="50">
        <v>601544.78480000002</v>
      </c>
      <c r="H31" s="51">
        <v>-10.887785956248599</v>
      </c>
      <c r="I31" s="50">
        <v>28327.0504</v>
      </c>
      <c r="J31" s="51">
        <v>5.2844057349303801</v>
      </c>
      <c r="K31" s="50">
        <v>36557.690699999999</v>
      </c>
      <c r="L31" s="51">
        <v>6.0773015781617303</v>
      </c>
      <c r="M31" s="51">
        <v>-0.22514114383051001</v>
      </c>
      <c r="N31" s="50">
        <v>37039739.352499999</v>
      </c>
      <c r="O31" s="50">
        <v>353669056.56059998</v>
      </c>
      <c r="P31" s="50">
        <v>22827</v>
      </c>
      <c r="Q31" s="50">
        <v>22780</v>
      </c>
      <c r="R31" s="51">
        <v>0.20632133450395601</v>
      </c>
      <c r="S31" s="50">
        <v>23.483150488456701</v>
      </c>
      <c r="T31" s="50">
        <v>22.8617629675154</v>
      </c>
      <c r="U31" s="52">
        <v>2.6460994713921999</v>
      </c>
    </row>
    <row r="32" spans="1:21" ht="12" thickBot="1" x14ac:dyDescent="0.2">
      <c r="A32" s="74"/>
      <c r="B32" s="63" t="s">
        <v>30</v>
      </c>
      <c r="C32" s="64"/>
      <c r="D32" s="50">
        <v>103689.1676</v>
      </c>
      <c r="E32" s="50">
        <v>132580.88149999999</v>
      </c>
      <c r="F32" s="51">
        <v>78.2082351745414</v>
      </c>
      <c r="G32" s="50">
        <v>116382.2343</v>
      </c>
      <c r="H32" s="51">
        <v>-10.9063610750769</v>
      </c>
      <c r="I32" s="50">
        <v>30252.4781</v>
      </c>
      <c r="J32" s="51">
        <v>29.176122058096301</v>
      </c>
      <c r="K32" s="50">
        <v>16876.006099999999</v>
      </c>
      <c r="L32" s="51">
        <v>14.500500185018399</v>
      </c>
      <c r="M32" s="51">
        <v>0.79263256488156897</v>
      </c>
      <c r="N32" s="50">
        <v>2348263.9208999998</v>
      </c>
      <c r="O32" s="50">
        <v>47615462.179200001</v>
      </c>
      <c r="P32" s="50">
        <v>22764</v>
      </c>
      <c r="Q32" s="50">
        <v>23032</v>
      </c>
      <c r="R32" s="51">
        <v>-1.1635984716915599</v>
      </c>
      <c r="S32" s="50">
        <v>4.5549625549112598</v>
      </c>
      <c r="T32" s="50">
        <v>4.5986536601250396</v>
      </c>
      <c r="U32" s="52">
        <v>-0.95919790090636603</v>
      </c>
    </row>
    <row r="33" spans="1:21" ht="12" thickBot="1" x14ac:dyDescent="0.2">
      <c r="A33" s="74"/>
      <c r="B33" s="63" t="s">
        <v>31</v>
      </c>
      <c r="C33" s="64"/>
      <c r="D33" s="53"/>
      <c r="E33" s="53"/>
      <c r="F33" s="53"/>
      <c r="G33" s="50">
        <v>57.768300000000004</v>
      </c>
      <c r="H33" s="53"/>
      <c r="I33" s="53"/>
      <c r="J33" s="53"/>
      <c r="K33" s="50">
        <v>11.661300000000001</v>
      </c>
      <c r="L33" s="51">
        <v>20.186330565379301</v>
      </c>
      <c r="M33" s="53"/>
      <c r="N33" s="50">
        <v>12.3628</v>
      </c>
      <c r="O33" s="50">
        <v>5006.7956999999997</v>
      </c>
      <c r="P33" s="53"/>
      <c r="Q33" s="53"/>
      <c r="R33" s="53"/>
      <c r="S33" s="53"/>
      <c r="T33" s="53"/>
      <c r="U33" s="54"/>
    </row>
    <row r="34" spans="1:21" ht="12" thickBot="1" x14ac:dyDescent="0.2">
      <c r="A34" s="74"/>
      <c r="B34" s="63" t="s">
        <v>36</v>
      </c>
      <c r="C34" s="64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0">
        <v>10</v>
      </c>
      <c r="P34" s="53"/>
      <c r="Q34" s="53"/>
      <c r="R34" s="53"/>
      <c r="S34" s="53"/>
      <c r="T34" s="53"/>
      <c r="U34" s="54"/>
    </row>
    <row r="35" spans="1:21" ht="12" thickBot="1" x14ac:dyDescent="0.2">
      <c r="A35" s="74"/>
      <c r="B35" s="63" t="s">
        <v>32</v>
      </c>
      <c r="C35" s="64"/>
      <c r="D35" s="50">
        <v>156327.2697</v>
      </c>
      <c r="E35" s="50">
        <v>155913.81789999999</v>
      </c>
      <c r="F35" s="51">
        <v>100.265179703485</v>
      </c>
      <c r="G35" s="50">
        <v>179449.5686</v>
      </c>
      <c r="H35" s="51">
        <v>-12.885123703774701</v>
      </c>
      <c r="I35" s="50">
        <v>16352.8577</v>
      </c>
      <c r="J35" s="51">
        <v>10.4606558608629</v>
      </c>
      <c r="K35" s="50">
        <v>19377.083600000002</v>
      </c>
      <c r="L35" s="51">
        <v>10.7980664156358</v>
      </c>
      <c r="M35" s="51">
        <v>-0.15607229459442501</v>
      </c>
      <c r="N35" s="50">
        <v>4943441.4671</v>
      </c>
      <c r="O35" s="50">
        <v>57842512.733199999</v>
      </c>
      <c r="P35" s="50">
        <v>9990</v>
      </c>
      <c r="Q35" s="50">
        <v>10161</v>
      </c>
      <c r="R35" s="51">
        <v>-1.6829052258635999</v>
      </c>
      <c r="S35" s="50">
        <v>15.648375345345301</v>
      </c>
      <c r="T35" s="50">
        <v>15.440988485385301</v>
      </c>
      <c r="U35" s="52">
        <v>1.3252932357718401</v>
      </c>
    </row>
    <row r="36" spans="1:21" ht="12" thickBot="1" x14ac:dyDescent="0.2">
      <c r="A36" s="74"/>
      <c r="B36" s="63" t="s">
        <v>37</v>
      </c>
      <c r="C36" s="64"/>
      <c r="D36" s="53"/>
      <c r="E36" s="50">
        <v>590033.01780000003</v>
      </c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4"/>
    </row>
    <row r="37" spans="1:21" ht="12" thickBot="1" x14ac:dyDescent="0.2">
      <c r="A37" s="74"/>
      <c r="B37" s="63" t="s">
        <v>38</v>
      </c>
      <c r="C37" s="64"/>
      <c r="D37" s="53"/>
      <c r="E37" s="50">
        <v>108741.9884</v>
      </c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4"/>
    </row>
    <row r="38" spans="1:21" ht="12" thickBot="1" x14ac:dyDescent="0.2">
      <c r="A38" s="74"/>
      <c r="B38" s="63" t="s">
        <v>39</v>
      </c>
      <c r="C38" s="64"/>
      <c r="D38" s="53"/>
      <c r="E38" s="50">
        <v>145463.50039999999</v>
      </c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4"/>
    </row>
    <row r="39" spans="1:21" ht="12" thickBot="1" x14ac:dyDescent="0.2">
      <c r="A39" s="74"/>
      <c r="B39" s="63" t="s">
        <v>33</v>
      </c>
      <c r="C39" s="64"/>
      <c r="D39" s="50">
        <v>184555.56419999999</v>
      </c>
      <c r="E39" s="50">
        <v>345157.93709999998</v>
      </c>
      <c r="F39" s="51">
        <v>53.469888524258401</v>
      </c>
      <c r="G39" s="50">
        <v>258864.96599999999</v>
      </c>
      <c r="H39" s="51">
        <v>-28.705855005501199</v>
      </c>
      <c r="I39" s="50">
        <v>9199.9074000000001</v>
      </c>
      <c r="J39" s="51">
        <v>4.9848984179258897</v>
      </c>
      <c r="K39" s="50">
        <v>-4407.9874</v>
      </c>
      <c r="L39" s="51">
        <v>-1.7028134274454101</v>
      </c>
      <c r="M39" s="51">
        <v>-3.0870992961549799</v>
      </c>
      <c r="N39" s="50">
        <v>4507524.7115000002</v>
      </c>
      <c r="O39" s="50">
        <v>91728024.471799999</v>
      </c>
      <c r="P39" s="50">
        <v>294</v>
      </c>
      <c r="Q39" s="50">
        <v>270</v>
      </c>
      <c r="R39" s="51">
        <v>8.8888888888888804</v>
      </c>
      <c r="S39" s="50">
        <v>627.74001428571398</v>
      </c>
      <c r="T39" s="50">
        <v>675.70433888888897</v>
      </c>
      <c r="U39" s="52">
        <v>-7.6407945186912496</v>
      </c>
    </row>
    <row r="40" spans="1:21" ht="12" thickBot="1" x14ac:dyDescent="0.2">
      <c r="A40" s="74"/>
      <c r="B40" s="63" t="s">
        <v>34</v>
      </c>
      <c r="C40" s="64"/>
      <c r="D40" s="50">
        <v>364910.8566</v>
      </c>
      <c r="E40" s="50">
        <v>436075.58039999998</v>
      </c>
      <c r="F40" s="51">
        <v>83.680644594975405</v>
      </c>
      <c r="G40" s="50">
        <v>401029.20909999998</v>
      </c>
      <c r="H40" s="51">
        <v>-9.0064144158121895</v>
      </c>
      <c r="I40" s="50">
        <v>31129.712</v>
      </c>
      <c r="J40" s="51">
        <v>8.5307716766900903</v>
      </c>
      <c r="K40" s="50">
        <v>27857.644700000001</v>
      </c>
      <c r="L40" s="51">
        <v>6.9465375757837799</v>
      </c>
      <c r="M40" s="51">
        <v>0.117456710186271</v>
      </c>
      <c r="N40" s="50">
        <v>10389320.751599999</v>
      </c>
      <c r="O40" s="50">
        <v>173066558.84799999</v>
      </c>
      <c r="P40" s="50">
        <v>2088</v>
      </c>
      <c r="Q40" s="50">
        <v>2137</v>
      </c>
      <c r="R40" s="51">
        <v>-2.29293401965373</v>
      </c>
      <c r="S40" s="50">
        <v>174.76573591953999</v>
      </c>
      <c r="T40" s="50">
        <v>186.95919007955101</v>
      </c>
      <c r="U40" s="52">
        <v>-6.9770279030119902</v>
      </c>
    </row>
    <row r="41" spans="1:21" ht="12" thickBot="1" x14ac:dyDescent="0.2">
      <c r="A41" s="74"/>
      <c r="B41" s="63" t="s">
        <v>40</v>
      </c>
      <c r="C41" s="64"/>
      <c r="D41" s="53"/>
      <c r="E41" s="50">
        <v>195371.36720000001</v>
      </c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4"/>
    </row>
    <row r="42" spans="1:21" ht="12" thickBot="1" x14ac:dyDescent="0.2">
      <c r="A42" s="74"/>
      <c r="B42" s="63" t="s">
        <v>41</v>
      </c>
      <c r="C42" s="64"/>
      <c r="D42" s="53"/>
      <c r="E42" s="50">
        <v>75208.069699999993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4"/>
    </row>
    <row r="43" spans="1:21" ht="12" thickBot="1" x14ac:dyDescent="0.2">
      <c r="A43" s="74"/>
      <c r="B43" s="63" t="s">
        <v>71</v>
      </c>
      <c r="C43" s="64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0">
        <v>6752.1368000000002</v>
      </c>
      <c r="O43" s="50">
        <v>6923.0770000000002</v>
      </c>
      <c r="P43" s="53"/>
      <c r="Q43" s="53"/>
      <c r="R43" s="53"/>
      <c r="S43" s="53"/>
      <c r="T43" s="53"/>
      <c r="U43" s="54"/>
    </row>
    <row r="44" spans="1:21" ht="12" thickBot="1" x14ac:dyDescent="0.2">
      <c r="A44" s="75"/>
      <c r="B44" s="63" t="s">
        <v>35</v>
      </c>
      <c r="C44" s="64"/>
      <c r="D44" s="55">
        <v>12739.279</v>
      </c>
      <c r="E44" s="56"/>
      <c r="F44" s="56"/>
      <c r="G44" s="55">
        <v>50417.601699999999</v>
      </c>
      <c r="H44" s="57">
        <v>-74.732477209442493</v>
      </c>
      <c r="I44" s="55">
        <v>1359.4432999999999</v>
      </c>
      <c r="J44" s="57">
        <v>10.6712734684592</v>
      </c>
      <c r="K44" s="55">
        <v>3328.2240999999999</v>
      </c>
      <c r="L44" s="57">
        <v>6.6013138026753904</v>
      </c>
      <c r="M44" s="57">
        <v>-0.59154093620077997</v>
      </c>
      <c r="N44" s="55">
        <v>408960.8492</v>
      </c>
      <c r="O44" s="55">
        <v>10680277.2005</v>
      </c>
      <c r="P44" s="55">
        <v>27</v>
      </c>
      <c r="Q44" s="55">
        <v>34</v>
      </c>
      <c r="R44" s="57">
        <v>-20.588235294117698</v>
      </c>
      <c r="S44" s="55">
        <v>471.825148148148</v>
      </c>
      <c r="T44" s="55">
        <v>239.06614411764701</v>
      </c>
      <c r="U44" s="58">
        <v>49.331623154053901</v>
      </c>
    </row>
  </sheetData>
  <mergeCells count="42">
    <mergeCell ref="B43:C43"/>
    <mergeCell ref="B44:C44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3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67075</v>
      </c>
      <c r="D2" s="32">
        <v>564345.37097093998</v>
      </c>
      <c r="E2" s="32">
        <v>431379.09728717903</v>
      </c>
      <c r="F2" s="32">
        <v>132966.27368376101</v>
      </c>
      <c r="G2" s="32">
        <v>431379.09728717903</v>
      </c>
      <c r="H2" s="32">
        <v>0.235611525359012</v>
      </c>
    </row>
    <row r="3" spans="1:8" ht="14.25" x14ac:dyDescent="0.2">
      <c r="A3" s="32">
        <v>2</v>
      </c>
      <c r="B3" s="33">
        <v>13</v>
      </c>
      <c r="C3" s="32">
        <v>19049.866000000002</v>
      </c>
      <c r="D3" s="32">
        <v>65380.7390345889</v>
      </c>
      <c r="E3" s="32">
        <v>50447.582926609197</v>
      </c>
      <c r="F3" s="32">
        <v>14933.156107979699</v>
      </c>
      <c r="G3" s="32">
        <v>50447.582926609197</v>
      </c>
      <c r="H3" s="32">
        <v>0.22840298730914499</v>
      </c>
    </row>
    <row r="4" spans="1:8" ht="14.25" x14ac:dyDescent="0.2">
      <c r="A4" s="32">
        <v>3</v>
      </c>
      <c r="B4" s="33">
        <v>14</v>
      </c>
      <c r="C4" s="32">
        <v>87817</v>
      </c>
      <c r="D4" s="32">
        <v>88468.0915871795</v>
      </c>
      <c r="E4" s="32">
        <v>65339.470670940202</v>
      </c>
      <c r="F4" s="32">
        <v>23128.620916239299</v>
      </c>
      <c r="G4" s="32">
        <v>65339.470670940202</v>
      </c>
      <c r="H4" s="32">
        <v>0.261434608809749</v>
      </c>
    </row>
    <row r="5" spans="1:8" ht="14.25" x14ac:dyDescent="0.2">
      <c r="A5" s="32">
        <v>4</v>
      </c>
      <c r="B5" s="33">
        <v>15</v>
      </c>
      <c r="C5" s="32">
        <v>3632</v>
      </c>
      <c r="D5" s="32">
        <v>58265.289908546998</v>
      </c>
      <c r="E5" s="32">
        <v>48811.290732478599</v>
      </c>
      <c r="F5" s="32">
        <v>9453.9991760683806</v>
      </c>
      <c r="G5" s="32">
        <v>48811.290732478599</v>
      </c>
      <c r="H5" s="32">
        <v>0.16225782435661701</v>
      </c>
    </row>
    <row r="6" spans="1:8" ht="14.25" x14ac:dyDescent="0.2">
      <c r="A6" s="32">
        <v>5</v>
      </c>
      <c r="B6" s="33">
        <v>16</v>
      </c>
      <c r="C6" s="32">
        <v>4353</v>
      </c>
      <c r="D6" s="32">
        <v>218579.581235897</v>
      </c>
      <c r="E6" s="32">
        <v>182921.583819658</v>
      </c>
      <c r="F6" s="32">
        <v>35657.997416239297</v>
      </c>
      <c r="G6" s="32">
        <v>182921.583819658</v>
      </c>
      <c r="H6" s="32">
        <v>0.16313507974816799</v>
      </c>
    </row>
    <row r="7" spans="1:8" ht="14.25" x14ac:dyDescent="0.2">
      <c r="A7" s="32">
        <v>6</v>
      </c>
      <c r="B7" s="33">
        <v>17</v>
      </c>
      <c r="C7" s="32">
        <v>19399</v>
      </c>
      <c r="D7" s="32">
        <v>325324.704529915</v>
      </c>
      <c r="E7" s="32">
        <v>250180.724055556</v>
      </c>
      <c r="F7" s="32">
        <v>75143.980474359007</v>
      </c>
      <c r="G7" s="32">
        <v>250180.724055556</v>
      </c>
      <c r="H7" s="32">
        <v>0.23098147613148501</v>
      </c>
    </row>
    <row r="8" spans="1:8" ht="14.25" x14ac:dyDescent="0.2">
      <c r="A8" s="32">
        <v>7</v>
      </c>
      <c r="B8" s="33">
        <v>18</v>
      </c>
      <c r="C8" s="32">
        <v>87804</v>
      </c>
      <c r="D8" s="32">
        <v>165115.88584957301</v>
      </c>
      <c r="E8" s="32">
        <v>132715.49416581201</v>
      </c>
      <c r="F8" s="32">
        <v>32400.391683760699</v>
      </c>
      <c r="G8" s="32">
        <v>132715.49416581201</v>
      </c>
      <c r="H8" s="32">
        <v>0.19622819159435001</v>
      </c>
    </row>
    <row r="9" spans="1:8" ht="14.25" x14ac:dyDescent="0.2">
      <c r="A9" s="32">
        <v>8</v>
      </c>
      <c r="B9" s="33">
        <v>19</v>
      </c>
      <c r="C9" s="32">
        <v>11608</v>
      </c>
      <c r="D9" s="32">
        <v>106814.444121368</v>
      </c>
      <c r="E9" s="32">
        <v>86290.257822222193</v>
      </c>
      <c r="F9" s="32">
        <v>20524.186299145302</v>
      </c>
      <c r="G9" s="32">
        <v>86290.257822222193</v>
      </c>
      <c r="H9" s="32">
        <v>0.19214804203656899</v>
      </c>
    </row>
    <row r="10" spans="1:8" ht="14.25" x14ac:dyDescent="0.2">
      <c r="A10" s="32">
        <v>9</v>
      </c>
      <c r="B10" s="33">
        <v>21</v>
      </c>
      <c r="C10" s="32">
        <v>155096</v>
      </c>
      <c r="D10" s="32">
        <v>607276.00718632503</v>
      </c>
      <c r="E10" s="32">
        <v>597320.87698546995</v>
      </c>
      <c r="F10" s="32">
        <v>9955.1302008547009</v>
      </c>
      <c r="G10" s="32">
        <v>597320.87698546995</v>
      </c>
      <c r="H10" s="36">
        <v>1.6393089934475601E-2</v>
      </c>
    </row>
    <row r="11" spans="1:8" ht="14.25" x14ac:dyDescent="0.2">
      <c r="A11" s="32">
        <v>10</v>
      </c>
      <c r="B11" s="33">
        <v>22</v>
      </c>
      <c r="C11" s="32">
        <v>25036</v>
      </c>
      <c r="D11" s="32">
        <v>407586.76669999998</v>
      </c>
      <c r="E11" s="32">
        <v>358667.63911538501</v>
      </c>
      <c r="F11" s="32">
        <v>48919.127584615402</v>
      </c>
      <c r="G11" s="32">
        <v>358667.63911538501</v>
      </c>
      <c r="H11" s="32">
        <v>0.120021383374848</v>
      </c>
    </row>
    <row r="12" spans="1:8" ht="14.25" x14ac:dyDescent="0.2">
      <c r="A12" s="32">
        <v>11</v>
      </c>
      <c r="B12" s="33">
        <v>23</v>
      </c>
      <c r="C12" s="32">
        <v>157248.33199999999</v>
      </c>
      <c r="D12" s="32">
        <v>1204819.26999915</v>
      </c>
      <c r="E12" s="32">
        <v>1018175.3962453</v>
      </c>
      <c r="F12" s="32">
        <v>186643.87375384601</v>
      </c>
      <c r="G12" s="32">
        <v>1018175.3962453</v>
      </c>
      <c r="H12" s="32">
        <v>0.15491441612979701</v>
      </c>
    </row>
    <row r="13" spans="1:8" ht="14.25" x14ac:dyDescent="0.2">
      <c r="A13" s="32">
        <v>12</v>
      </c>
      <c r="B13" s="33">
        <v>24</v>
      </c>
      <c r="C13" s="32">
        <v>26196.13</v>
      </c>
      <c r="D13" s="32">
        <v>533607.58713418804</v>
      </c>
      <c r="E13" s="32">
        <v>502464.34494444402</v>
      </c>
      <c r="F13" s="32">
        <v>31143.2421897436</v>
      </c>
      <c r="G13" s="32">
        <v>502464.34494444402</v>
      </c>
      <c r="H13" s="32">
        <v>5.8363567049341598E-2</v>
      </c>
    </row>
    <row r="14" spans="1:8" ht="14.25" x14ac:dyDescent="0.2">
      <c r="A14" s="32">
        <v>13</v>
      </c>
      <c r="B14" s="33">
        <v>25</v>
      </c>
      <c r="C14" s="32">
        <v>84875</v>
      </c>
      <c r="D14" s="32">
        <v>963081.30850000004</v>
      </c>
      <c r="E14" s="32">
        <v>901079.23690000002</v>
      </c>
      <c r="F14" s="32">
        <v>62002.071600000003</v>
      </c>
      <c r="G14" s="32">
        <v>901079.23690000002</v>
      </c>
      <c r="H14" s="32">
        <v>6.4378854674864705E-2</v>
      </c>
    </row>
    <row r="15" spans="1:8" ht="14.25" x14ac:dyDescent="0.2">
      <c r="A15" s="32">
        <v>14</v>
      </c>
      <c r="B15" s="33">
        <v>26</v>
      </c>
      <c r="C15" s="32">
        <v>64897</v>
      </c>
      <c r="D15" s="32">
        <v>322445.53335955698</v>
      </c>
      <c r="E15" s="32">
        <v>290890.68969466799</v>
      </c>
      <c r="F15" s="32">
        <v>31554.843664889198</v>
      </c>
      <c r="G15" s="32">
        <v>290890.68969466799</v>
      </c>
      <c r="H15" s="32">
        <v>9.78610041085686E-2</v>
      </c>
    </row>
    <row r="16" spans="1:8" ht="14.25" x14ac:dyDescent="0.2">
      <c r="A16" s="32">
        <v>15</v>
      </c>
      <c r="B16" s="33">
        <v>27</v>
      </c>
      <c r="C16" s="32">
        <v>112333.19899999999</v>
      </c>
      <c r="D16" s="32">
        <v>873315.22100000002</v>
      </c>
      <c r="E16" s="32">
        <v>814207.51540000003</v>
      </c>
      <c r="F16" s="32">
        <v>59107.705600000001</v>
      </c>
      <c r="G16" s="32">
        <v>814207.51540000003</v>
      </c>
      <c r="H16" s="32">
        <v>6.7681982609117994E-2</v>
      </c>
    </row>
    <row r="17" spans="1:8" ht="14.25" x14ac:dyDescent="0.2">
      <c r="A17" s="32">
        <v>16</v>
      </c>
      <c r="B17" s="33">
        <v>29</v>
      </c>
      <c r="C17" s="32">
        <v>171678</v>
      </c>
      <c r="D17" s="32">
        <v>2120087.7179085501</v>
      </c>
      <c r="E17" s="32">
        <v>1874631.7160615399</v>
      </c>
      <c r="F17" s="32">
        <v>245456.001847009</v>
      </c>
      <c r="G17" s="32">
        <v>1874631.7160615399</v>
      </c>
      <c r="H17" s="32">
        <v>0.115776342541689</v>
      </c>
    </row>
    <row r="18" spans="1:8" ht="14.25" x14ac:dyDescent="0.2">
      <c r="A18" s="32">
        <v>17</v>
      </c>
      <c r="B18" s="33">
        <v>31</v>
      </c>
      <c r="C18" s="32">
        <v>25769.614000000001</v>
      </c>
      <c r="D18" s="32">
        <v>205803.78802136</v>
      </c>
      <c r="E18" s="32">
        <v>168941.35989587501</v>
      </c>
      <c r="F18" s="32">
        <v>36862.428125485203</v>
      </c>
      <c r="G18" s="32">
        <v>168941.35989587501</v>
      </c>
      <c r="H18" s="32">
        <v>0.17911442971914299</v>
      </c>
    </row>
    <row r="19" spans="1:8" ht="14.25" x14ac:dyDescent="0.2">
      <c r="A19" s="32">
        <v>18</v>
      </c>
      <c r="B19" s="33">
        <v>32</v>
      </c>
      <c r="C19" s="32">
        <v>15440.808999999999</v>
      </c>
      <c r="D19" s="32">
        <v>250877.36430428101</v>
      </c>
      <c r="E19" s="32">
        <v>227503.00487746799</v>
      </c>
      <c r="F19" s="32">
        <v>23374.3594268132</v>
      </c>
      <c r="G19" s="32">
        <v>227503.00487746799</v>
      </c>
      <c r="H19" s="32">
        <v>9.3170459964108804E-2</v>
      </c>
    </row>
    <row r="20" spans="1:8" ht="14.25" x14ac:dyDescent="0.2">
      <c r="A20" s="32">
        <v>19</v>
      </c>
      <c r="B20" s="33">
        <v>33</v>
      </c>
      <c r="C20" s="32">
        <v>30180.339</v>
      </c>
      <c r="D20" s="32">
        <v>510831.00634554902</v>
      </c>
      <c r="E20" s="32">
        <v>408828.095881666</v>
      </c>
      <c r="F20" s="32">
        <v>102002.910463882</v>
      </c>
      <c r="G20" s="32">
        <v>408828.095881666</v>
      </c>
      <c r="H20" s="32">
        <v>0.199680342807702</v>
      </c>
    </row>
    <row r="21" spans="1:8" ht="14.25" x14ac:dyDescent="0.2">
      <c r="A21" s="32">
        <v>20</v>
      </c>
      <c r="B21" s="33">
        <v>34</v>
      </c>
      <c r="C21" s="32">
        <v>36405.591999999997</v>
      </c>
      <c r="D21" s="32">
        <v>217210.62019150599</v>
      </c>
      <c r="E21" s="32">
        <v>157287.65894393</v>
      </c>
      <c r="F21" s="32">
        <v>59922.961247575797</v>
      </c>
      <c r="G21" s="32">
        <v>157287.65894393</v>
      </c>
      <c r="H21" s="32">
        <v>0.27587491437915901</v>
      </c>
    </row>
    <row r="22" spans="1:8" ht="14.25" x14ac:dyDescent="0.2">
      <c r="A22" s="32">
        <v>21</v>
      </c>
      <c r="B22" s="33">
        <v>35</v>
      </c>
      <c r="C22" s="32">
        <v>39434.815999999999</v>
      </c>
      <c r="D22" s="32">
        <v>942143.01226017706</v>
      </c>
      <c r="E22" s="32">
        <v>905278.95233008801</v>
      </c>
      <c r="F22" s="32">
        <v>36864.059930088501</v>
      </c>
      <c r="G22" s="32">
        <v>905278.95233008801</v>
      </c>
      <c r="H22" s="32">
        <v>3.9127881277442801E-2</v>
      </c>
    </row>
    <row r="23" spans="1:8" ht="14.25" x14ac:dyDescent="0.2">
      <c r="A23" s="32">
        <v>22</v>
      </c>
      <c r="B23" s="33">
        <v>36</v>
      </c>
      <c r="C23" s="32">
        <v>202384.82699999999</v>
      </c>
      <c r="D23" s="32">
        <v>612578.41995221202</v>
      </c>
      <c r="E23" s="32">
        <v>532722.45463450695</v>
      </c>
      <c r="F23" s="32">
        <v>79855.965317705006</v>
      </c>
      <c r="G23" s="32">
        <v>532722.45463450695</v>
      </c>
      <c r="H23" s="32">
        <v>0.13036039585582301</v>
      </c>
    </row>
    <row r="24" spans="1:8" ht="14.25" x14ac:dyDescent="0.2">
      <c r="A24" s="32">
        <v>23</v>
      </c>
      <c r="B24" s="33">
        <v>37</v>
      </c>
      <c r="C24" s="32">
        <v>88279.991999999998</v>
      </c>
      <c r="D24" s="32">
        <v>710673.30858230102</v>
      </c>
      <c r="E24" s="32">
        <v>630260.68926007801</v>
      </c>
      <c r="F24" s="32">
        <v>80412.619322222803</v>
      </c>
      <c r="G24" s="32">
        <v>630260.68926007801</v>
      </c>
      <c r="H24" s="32">
        <v>0.113149907772159</v>
      </c>
    </row>
    <row r="25" spans="1:8" ht="14.25" x14ac:dyDescent="0.2">
      <c r="A25" s="32">
        <v>24</v>
      </c>
      <c r="B25" s="33">
        <v>38</v>
      </c>
      <c r="C25" s="32">
        <v>102836.212</v>
      </c>
      <c r="D25" s="32">
        <v>536049.85372477898</v>
      </c>
      <c r="E25" s="32">
        <v>507722.83969822997</v>
      </c>
      <c r="F25" s="32">
        <v>28327.014026548699</v>
      </c>
      <c r="G25" s="32">
        <v>507722.83969822997</v>
      </c>
      <c r="H25" s="32">
        <v>5.2843991710316701E-2</v>
      </c>
    </row>
    <row r="26" spans="1:8" ht="14.25" x14ac:dyDescent="0.2">
      <c r="A26" s="32">
        <v>25</v>
      </c>
      <c r="B26" s="33">
        <v>39</v>
      </c>
      <c r="C26" s="32">
        <v>78493.577000000005</v>
      </c>
      <c r="D26" s="32">
        <v>103689.097025603</v>
      </c>
      <c r="E26" s="32">
        <v>73436.684274765794</v>
      </c>
      <c r="F26" s="32">
        <v>30252.4127508374</v>
      </c>
      <c r="G26" s="32">
        <v>73436.684274765794</v>
      </c>
      <c r="H26" s="32">
        <v>0.29176078892236201</v>
      </c>
    </row>
    <row r="27" spans="1:8" ht="14.25" x14ac:dyDescent="0.2">
      <c r="A27" s="32">
        <v>26</v>
      </c>
      <c r="B27" s="33">
        <v>42</v>
      </c>
      <c r="C27" s="32">
        <v>8261.2189999999991</v>
      </c>
      <c r="D27" s="32">
        <v>156327.26939999999</v>
      </c>
      <c r="E27" s="32">
        <v>139974.4173</v>
      </c>
      <c r="F27" s="32">
        <v>16352.8521</v>
      </c>
      <c r="G27" s="32">
        <v>139974.4173</v>
      </c>
      <c r="H27" s="32">
        <v>0.104606522987089</v>
      </c>
    </row>
    <row r="28" spans="1:8" ht="14.25" x14ac:dyDescent="0.2">
      <c r="A28" s="32">
        <v>27</v>
      </c>
      <c r="B28" s="33">
        <v>75</v>
      </c>
      <c r="C28" s="32">
        <v>311</v>
      </c>
      <c r="D28" s="32">
        <v>184555.56410256401</v>
      </c>
      <c r="E28" s="32">
        <v>175355.657948718</v>
      </c>
      <c r="F28" s="32">
        <v>9199.9061538461501</v>
      </c>
      <c r="G28" s="32">
        <v>175355.657948718</v>
      </c>
      <c r="H28" s="32">
        <v>4.9848977453388697E-2</v>
      </c>
    </row>
    <row r="29" spans="1:8" ht="14.25" x14ac:dyDescent="0.2">
      <c r="A29" s="32">
        <v>28</v>
      </c>
      <c r="B29" s="33">
        <v>76</v>
      </c>
      <c r="C29" s="32">
        <v>2824</v>
      </c>
      <c r="D29" s="32">
        <v>364910.84985641</v>
      </c>
      <c r="E29" s="32">
        <v>333781.14455470099</v>
      </c>
      <c r="F29" s="32">
        <v>31129.7053017094</v>
      </c>
      <c r="G29" s="32">
        <v>333781.14455470099</v>
      </c>
      <c r="H29" s="32">
        <v>8.5307699987431804E-2</v>
      </c>
    </row>
    <row r="30" spans="1:8" ht="14.25" x14ac:dyDescent="0.2">
      <c r="A30" s="32">
        <v>29</v>
      </c>
      <c r="B30" s="33">
        <v>99</v>
      </c>
      <c r="C30" s="32">
        <v>28</v>
      </c>
      <c r="D30" s="32">
        <v>12739.278798880599</v>
      </c>
      <c r="E30" s="32">
        <v>11379.835110808601</v>
      </c>
      <c r="F30" s="32">
        <v>1359.44368807201</v>
      </c>
      <c r="G30" s="32">
        <v>11379.835110808601</v>
      </c>
      <c r="H30" s="32">
        <v>0.106712766831939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2014-11-19T02:10:27Z</dcterms:modified>
</cp:coreProperties>
</file>