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8" i="2" l="1"/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<sst xmlns="http://schemas.openxmlformats.org/spreadsheetml/2006/main" count="116" uniqueCount="73">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</sst>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20" fillId="0" borderId="0" xfId="0" applyFont="1">
      <alignment vertical="center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5d04093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5d040b9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5d040b9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22" sqref="F22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39" t="s">
        <v>4</v>
      </c>
      <c r="D2" s="39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0" t="s">
        <v>5</v>
      </c>
      <c r="B3" s="40"/>
      <c r="C3" s="40"/>
      <c r="D3" s="40"/>
      <c r="E3" s="15">
        <f>RA!D7</f>
        <v>13505260.8188</v>
      </c>
      <c r="F3" s="25">
        <f>RA!I7</f>
        <v>1522124.1432</v>
      </c>
      <c r="G3" s="16">
        <f>E3-F3</f>
        <v>11983136.6756</v>
      </c>
      <c r="H3" s="27">
        <f>RA!J7</f>
        <v>11.2706016094197</v>
      </c>
      <c r="I3" s="20">
        <f>SUM(I4:I40)</f>
        <v>13505264.645273842</v>
      </c>
      <c r="J3" s="21">
        <f>SUM(J4:J40)</f>
        <v>11983136.622351998</v>
      </c>
      <c r="K3" s="22">
        <f>E3-I3</f>
        <v>-3.8264738414436579</v>
      </c>
      <c r="L3" s="22">
        <f>G3-J3</f>
        <v>5.3248001262545586E-2</v>
      </c>
    </row>
    <row r="4" spans="1:13" x14ac:dyDescent="0.15">
      <c r="A4" s="41">
        <f>RA!A8</f>
        <v>41962</v>
      </c>
      <c r="B4" s="12">
        <v>12</v>
      </c>
      <c r="C4" s="38" t="s">
        <v>6</v>
      </c>
      <c r="D4" s="38"/>
      <c r="E4" s="15">
        <f>VLOOKUP(C4,RA!B8:D39,3,0)</f>
        <v>545416.27930000005</v>
      </c>
      <c r="F4" s="25">
        <f>VLOOKUP(C4,RA!B8:I43,8,0)</f>
        <v>137137.6459</v>
      </c>
      <c r="G4" s="16">
        <f t="shared" ref="G4:G40" si="0">E4-F4</f>
        <v>408278.63340000005</v>
      </c>
      <c r="H4" s="27">
        <f>RA!J8</f>
        <v>25.143665692561601</v>
      </c>
      <c r="I4" s="20">
        <f>VLOOKUP(B4,RMS!B:D,3,FALSE)</f>
        <v>545416.90148376103</v>
      </c>
      <c r="J4" s="21">
        <f>VLOOKUP(B4,RMS!B:E,4,FALSE)</f>
        <v>408278.63836581202</v>
      </c>
      <c r="K4" s="22">
        <f t="shared" ref="K4:K40" si="1">E4-I4</f>
        <v>-0.62218376097735018</v>
      </c>
      <c r="L4" s="22">
        <f t="shared" ref="L4:L40" si="2">G4-J4</f>
        <v>-4.9658119678497314E-3</v>
      </c>
    </row>
    <row r="5" spans="1:13" x14ac:dyDescent="0.15">
      <c r="A5" s="41"/>
      <c r="B5" s="12">
        <v>13</v>
      </c>
      <c r="C5" s="38" t="s">
        <v>7</v>
      </c>
      <c r="D5" s="38"/>
      <c r="E5" s="15">
        <f>VLOOKUP(C5,RA!B8:D40,3,0)</f>
        <v>66444.3217</v>
      </c>
      <c r="F5" s="25">
        <f>VLOOKUP(C5,RA!B9:I44,8,0)</f>
        <v>15143.414199999999</v>
      </c>
      <c r="G5" s="16">
        <f t="shared" si="0"/>
        <v>51300.907500000001</v>
      </c>
      <c r="H5" s="27">
        <f>RA!J9</f>
        <v>22.7911337079689</v>
      </c>
      <c r="I5" s="20">
        <f>VLOOKUP(B5,RMS!B:D,3,FALSE)</f>
        <v>66444.340398449407</v>
      </c>
      <c r="J5" s="21">
        <f>VLOOKUP(B5,RMS!B:E,4,FALSE)</f>
        <v>51300.904252741901</v>
      </c>
      <c r="K5" s="22">
        <f t="shared" si="1"/>
        <v>-1.8698449406656437E-2</v>
      </c>
      <c r="L5" s="22">
        <f t="shared" si="2"/>
        <v>3.2472581006004475E-3</v>
      </c>
      <c r="M5" s="35"/>
    </row>
    <row r="6" spans="1:13" x14ac:dyDescent="0.15">
      <c r="A6" s="41"/>
      <c r="B6" s="12">
        <v>14</v>
      </c>
      <c r="C6" s="38" t="s">
        <v>8</v>
      </c>
      <c r="D6" s="38"/>
      <c r="E6" s="15">
        <f>VLOOKUP(C6,RA!B10:D41,3,0)</f>
        <v>82842.782399999996</v>
      </c>
      <c r="F6" s="25">
        <f>VLOOKUP(C6,RA!B10:I45,8,0)</f>
        <v>22996.2369</v>
      </c>
      <c r="G6" s="16">
        <f t="shared" si="0"/>
        <v>59846.545499999993</v>
      </c>
      <c r="H6" s="27">
        <f>RA!J10</f>
        <v>27.758890073204501</v>
      </c>
      <c r="I6" s="20">
        <f>VLOOKUP(B6,RMS!B:D,3,FALSE)</f>
        <v>82844.678914529897</v>
      </c>
      <c r="J6" s="21">
        <f>VLOOKUP(B6,RMS!B:E,4,FALSE)</f>
        <v>59846.545209401702</v>
      </c>
      <c r="K6" s="22">
        <f t="shared" si="1"/>
        <v>-1.8965145299007418</v>
      </c>
      <c r="L6" s="22">
        <f t="shared" si="2"/>
        <v>2.9059829103061929E-4</v>
      </c>
      <c r="M6" s="35"/>
    </row>
    <row r="7" spans="1:13" x14ac:dyDescent="0.15">
      <c r="A7" s="41"/>
      <c r="B7" s="12">
        <v>15</v>
      </c>
      <c r="C7" s="38" t="s">
        <v>9</v>
      </c>
      <c r="D7" s="38"/>
      <c r="E7" s="15">
        <f>VLOOKUP(C7,RA!B10:D42,3,0)</f>
        <v>56755.8482</v>
      </c>
      <c r="F7" s="25">
        <f>VLOOKUP(C7,RA!B11:I46,8,0)</f>
        <v>10421.0697</v>
      </c>
      <c r="G7" s="16">
        <f t="shared" si="0"/>
        <v>46334.7785</v>
      </c>
      <c r="H7" s="27">
        <f>RA!J11</f>
        <v>18.3612262533326</v>
      </c>
      <c r="I7" s="20">
        <f>VLOOKUP(B7,RMS!B:D,3,FALSE)</f>
        <v>56755.895616239301</v>
      </c>
      <c r="J7" s="21">
        <f>VLOOKUP(B7,RMS!B:E,4,FALSE)</f>
        <v>46334.778843589702</v>
      </c>
      <c r="K7" s="22">
        <f t="shared" si="1"/>
        <v>-4.7416239300218876E-2</v>
      </c>
      <c r="L7" s="22">
        <f t="shared" si="2"/>
        <v>-3.4358970151515678E-4</v>
      </c>
      <c r="M7" s="35"/>
    </row>
    <row r="8" spans="1:13" x14ac:dyDescent="0.15">
      <c r="A8" s="41"/>
      <c r="B8" s="12">
        <v>16</v>
      </c>
      <c r="C8" s="38" t="s">
        <v>10</v>
      </c>
      <c r="D8" s="38"/>
      <c r="E8" s="15">
        <f>VLOOKUP(C8,RA!B12:D43,3,0)</f>
        <v>210571.63920000001</v>
      </c>
      <c r="F8" s="25">
        <f>VLOOKUP(C8,RA!B12:I47,8,0)</f>
        <v>35332.847300000001</v>
      </c>
      <c r="G8" s="16">
        <f t="shared" si="0"/>
        <v>175238.79190000001</v>
      </c>
      <c r="H8" s="27">
        <f>RA!J12</f>
        <v>16.779490074843899</v>
      </c>
      <c r="I8" s="20">
        <f>VLOOKUP(B8,RMS!B:D,3,FALSE)</f>
        <v>210571.717784615</v>
      </c>
      <c r="J8" s="21">
        <f>VLOOKUP(B8,RMS!B:E,4,FALSE)</f>
        <v>175238.792449573</v>
      </c>
      <c r="K8" s="22">
        <f t="shared" si="1"/>
        <v>-7.8584614995634183E-2</v>
      </c>
      <c r="L8" s="22">
        <f t="shared" si="2"/>
        <v>-5.4957298561930656E-4</v>
      </c>
      <c r="M8" s="35"/>
    </row>
    <row r="9" spans="1:13" x14ac:dyDescent="0.15">
      <c r="A9" s="41"/>
      <c r="B9" s="12">
        <v>17</v>
      </c>
      <c r="C9" s="38" t="s">
        <v>11</v>
      </c>
      <c r="D9" s="38"/>
      <c r="E9" s="15">
        <f>VLOOKUP(C9,RA!B12:D44,3,0)</f>
        <v>335858.5258</v>
      </c>
      <c r="F9" s="25">
        <f>VLOOKUP(C9,RA!B13:I48,8,0)</f>
        <v>76020.059699999998</v>
      </c>
      <c r="G9" s="16">
        <f t="shared" si="0"/>
        <v>259838.46610000002</v>
      </c>
      <c r="H9" s="27">
        <f>RA!J13</f>
        <v>22.634548138661501</v>
      </c>
      <c r="I9" s="20">
        <f>VLOOKUP(B9,RMS!B:D,3,FALSE)</f>
        <v>335858.68784358999</v>
      </c>
      <c r="J9" s="21">
        <f>VLOOKUP(B9,RMS!B:E,4,FALSE)</f>
        <v>259838.46628547</v>
      </c>
      <c r="K9" s="22">
        <f t="shared" si="1"/>
        <v>-0.16204358998220414</v>
      </c>
      <c r="L9" s="22">
        <f t="shared" si="2"/>
        <v>-1.8546998035162687E-4</v>
      </c>
      <c r="M9" s="35"/>
    </row>
    <row r="10" spans="1:13" x14ac:dyDescent="0.15">
      <c r="A10" s="41"/>
      <c r="B10" s="12">
        <v>18</v>
      </c>
      <c r="C10" s="38" t="s">
        <v>12</v>
      </c>
      <c r="D10" s="38"/>
      <c r="E10" s="15">
        <f>VLOOKUP(C10,RA!B14:D45,3,0)</f>
        <v>170110.0019</v>
      </c>
      <c r="F10" s="25">
        <f>VLOOKUP(C10,RA!B14:I49,8,0)</f>
        <v>33284.930099999998</v>
      </c>
      <c r="G10" s="16">
        <f t="shared" si="0"/>
        <v>136825.07180000001</v>
      </c>
      <c r="H10" s="27">
        <f>RA!J14</f>
        <v>19.566709616267399</v>
      </c>
      <c r="I10" s="20">
        <f>VLOOKUP(B10,RMS!B:D,3,FALSE)</f>
        <v>170109.99823846199</v>
      </c>
      <c r="J10" s="21">
        <f>VLOOKUP(B10,RMS!B:E,4,FALSE)</f>
        <v>136825.07496324799</v>
      </c>
      <c r="K10" s="22">
        <f t="shared" si="1"/>
        <v>3.6615380086004734E-3</v>
      </c>
      <c r="L10" s="22">
        <f t="shared" si="2"/>
        <v>-3.1632479804102331E-3</v>
      </c>
      <c r="M10" s="35"/>
    </row>
    <row r="11" spans="1:13" x14ac:dyDescent="0.15">
      <c r="A11" s="41"/>
      <c r="B11" s="12">
        <v>19</v>
      </c>
      <c r="C11" s="38" t="s">
        <v>13</v>
      </c>
      <c r="D11" s="38"/>
      <c r="E11" s="15">
        <f>VLOOKUP(C11,RA!B14:D46,3,0)</f>
        <v>104137.6121</v>
      </c>
      <c r="F11" s="25">
        <f>VLOOKUP(C11,RA!B15:I50,8,0)</f>
        <v>20779.7111</v>
      </c>
      <c r="G11" s="16">
        <f t="shared" si="0"/>
        <v>83357.900999999998</v>
      </c>
      <c r="H11" s="27">
        <f>RA!J15</f>
        <v>19.9540883269399</v>
      </c>
      <c r="I11" s="20">
        <f>VLOOKUP(B11,RMS!B:D,3,FALSE)</f>
        <v>104137.68839401699</v>
      </c>
      <c r="J11" s="21">
        <f>VLOOKUP(B11,RMS!B:E,4,FALSE)</f>
        <v>83357.900205982907</v>
      </c>
      <c r="K11" s="22">
        <f t="shared" si="1"/>
        <v>-7.6294016995234415E-2</v>
      </c>
      <c r="L11" s="22">
        <f t="shared" si="2"/>
        <v>7.9401709081139416E-4</v>
      </c>
      <c r="M11" s="35"/>
    </row>
    <row r="12" spans="1:13" x14ac:dyDescent="0.15">
      <c r="A12" s="41"/>
      <c r="B12" s="12">
        <v>21</v>
      </c>
      <c r="C12" s="38" t="s">
        <v>14</v>
      </c>
      <c r="D12" s="38"/>
      <c r="E12" s="15">
        <f>VLOOKUP(C12,RA!B16:D47,3,0)</f>
        <v>575729.40110000002</v>
      </c>
      <c r="F12" s="25">
        <f>VLOOKUP(C12,RA!B16:I51,8,0)</f>
        <v>14325.432699999999</v>
      </c>
      <c r="G12" s="16">
        <f t="shared" si="0"/>
        <v>561403.96840000001</v>
      </c>
      <c r="H12" s="27">
        <f>RA!J16</f>
        <v>2.4882232299808802</v>
      </c>
      <c r="I12" s="20">
        <f>VLOOKUP(B12,RMS!B:D,3,FALSE)</f>
        <v>575729.06813162402</v>
      </c>
      <c r="J12" s="21">
        <f>VLOOKUP(B12,RMS!B:E,4,FALSE)</f>
        <v>561403.96862735006</v>
      </c>
      <c r="K12" s="22">
        <f t="shared" si="1"/>
        <v>0.33296837599482387</v>
      </c>
      <c r="L12" s="22">
        <f t="shared" si="2"/>
        <v>-2.2735004313290119E-4</v>
      </c>
      <c r="M12" s="35"/>
    </row>
    <row r="13" spans="1:13" x14ac:dyDescent="0.15">
      <c r="A13" s="41"/>
      <c r="B13" s="12">
        <v>22</v>
      </c>
      <c r="C13" s="38" t="s">
        <v>15</v>
      </c>
      <c r="D13" s="38"/>
      <c r="E13" s="15">
        <f>VLOOKUP(C13,RA!B16:D48,3,0)</f>
        <v>391846.40870000003</v>
      </c>
      <c r="F13" s="25">
        <f>VLOOKUP(C13,RA!B17:I52,8,0)</f>
        <v>41247.217199999999</v>
      </c>
      <c r="G13" s="16">
        <f t="shared" si="0"/>
        <v>350599.19150000002</v>
      </c>
      <c r="H13" s="27">
        <f>RA!J17</f>
        <v>10.526373671981</v>
      </c>
      <c r="I13" s="20">
        <f>VLOOKUP(B13,RMS!B:D,3,FALSE)</f>
        <v>391846.47798119701</v>
      </c>
      <c r="J13" s="21">
        <f>VLOOKUP(B13,RMS!B:E,4,FALSE)</f>
        <v>350599.19180854701</v>
      </c>
      <c r="K13" s="22">
        <f t="shared" si="1"/>
        <v>-6.9281196978408843E-2</v>
      </c>
      <c r="L13" s="22">
        <f t="shared" si="2"/>
        <v>-3.0854699434712529E-4</v>
      </c>
      <c r="M13" s="35"/>
    </row>
    <row r="14" spans="1:13" x14ac:dyDescent="0.15">
      <c r="A14" s="41"/>
      <c r="B14" s="12">
        <v>23</v>
      </c>
      <c r="C14" s="38" t="s">
        <v>16</v>
      </c>
      <c r="D14" s="38"/>
      <c r="E14" s="15">
        <f>VLOOKUP(C14,RA!B18:D49,3,0)</f>
        <v>1190572.8075999999</v>
      </c>
      <c r="F14" s="25">
        <f>VLOOKUP(C14,RA!B18:I53,8,0)</f>
        <v>190868.038</v>
      </c>
      <c r="G14" s="16">
        <f t="shared" si="0"/>
        <v>999704.7696</v>
      </c>
      <c r="H14" s="27">
        <f>RA!J18</f>
        <v>16.0316140921074</v>
      </c>
      <c r="I14" s="20">
        <f>VLOOKUP(B14,RMS!B:D,3,FALSE)</f>
        <v>1190572.6902717899</v>
      </c>
      <c r="J14" s="21">
        <f>VLOOKUP(B14,RMS!B:E,4,FALSE)</f>
        <v>999704.77510085504</v>
      </c>
      <c r="K14" s="22">
        <f t="shared" si="1"/>
        <v>0.117328210035339</v>
      </c>
      <c r="L14" s="22">
        <f t="shared" si="2"/>
        <v>-5.5008550407364964E-3</v>
      </c>
      <c r="M14" s="35"/>
    </row>
    <row r="15" spans="1:13" x14ac:dyDescent="0.15">
      <c r="A15" s="41"/>
      <c r="B15" s="12">
        <v>24</v>
      </c>
      <c r="C15" s="38" t="s">
        <v>17</v>
      </c>
      <c r="D15" s="38"/>
      <c r="E15" s="15">
        <f>VLOOKUP(C15,RA!B18:D50,3,0)</f>
        <v>768019.03520000004</v>
      </c>
      <c r="F15" s="25">
        <f>VLOOKUP(C15,RA!B19:I54,8,0)</f>
        <v>24783.216899999999</v>
      </c>
      <c r="G15" s="16">
        <f t="shared" si="0"/>
        <v>743235.81830000004</v>
      </c>
      <c r="H15" s="27">
        <f>RA!J19</f>
        <v>3.22690138709208</v>
      </c>
      <c r="I15" s="20">
        <f>VLOOKUP(B15,RMS!B:D,3,FALSE)</f>
        <v>768018.93758376106</v>
      </c>
      <c r="J15" s="21">
        <f>VLOOKUP(B15,RMS!B:E,4,FALSE)</f>
        <v>743235.81848632498</v>
      </c>
      <c r="K15" s="22">
        <f t="shared" si="1"/>
        <v>9.7616238985210657E-2</v>
      </c>
      <c r="L15" s="22">
        <f t="shared" si="2"/>
        <v>-1.8632493447512388E-4</v>
      </c>
      <c r="M15" s="35"/>
    </row>
    <row r="16" spans="1:13" x14ac:dyDescent="0.15">
      <c r="A16" s="41"/>
      <c r="B16" s="12">
        <v>25</v>
      </c>
      <c r="C16" s="38" t="s">
        <v>18</v>
      </c>
      <c r="D16" s="38"/>
      <c r="E16" s="15">
        <f>VLOOKUP(C16,RA!B20:D51,3,0)</f>
        <v>926401.66460000002</v>
      </c>
      <c r="F16" s="25">
        <f>VLOOKUP(C16,RA!B20:I55,8,0)</f>
        <v>62821.407700000003</v>
      </c>
      <c r="G16" s="16">
        <f t="shared" si="0"/>
        <v>863580.25690000004</v>
      </c>
      <c r="H16" s="27">
        <f>RA!J20</f>
        <v>6.7812278518654097</v>
      </c>
      <c r="I16" s="20">
        <f>VLOOKUP(B16,RMS!B:D,3,FALSE)</f>
        <v>926401.64029999997</v>
      </c>
      <c r="J16" s="21">
        <f>VLOOKUP(B16,RMS!B:E,4,FALSE)</f>
        <v>863580.25690000004</v>
      </c>
      <c r="K16" s="22">
        <f t="shared" si="1"/>
        <v>2.4300000048242509E-2</v>
      </c>
      <c r="L16" s="22">
        <f t="shared" si="2"/>
        <v>0</v>
      </c>
      <c r="M16" s="35"/>
    </row>
    <row r="17" spans="1:13" x14ac:dyDescent="0.15">
      <c r="A17" s="41"/>
      <c r="B17" s="12">
        <v>26</v>
      </c>
      <c r="C17" s="38" t="s">
        <v>19</v>
      </c>
      <c r="D17" s="38"/>
      <c r="E17" s="15">
        <f>VLOOKUP(C17,RA!B20:D52,3,0)</f>
        <v>311072.538</v>
      </c>
      <c r="F17" s="25">
        <f>VLOOKUP(C17,RA!B21:I56,8,0)</f>
        <v>27308.404999999999</v>
      </c>
      <c r="G17" s="16">
        <f t="shared" si="0"/>
        <v>283764.13300000003</v>
      </c>
      <c r="H17" s="27">
        <f>RA!J21</f>
        <v>8.7787900454266392</v>
      </c>
      <c r="I17" s="20">
        <f>VLOOKUP(B17,RMS!B:D,3,FALSE)</f>
        <v>311072.27914914198</v>
      </c>
      <c r="J17" s="21">
        <f>VLOOKUP(B17,RMS!B:E,4,FALSE)</f>
        <v>283764.13296185603</v>
      </c>
      <c r="K17" s="22">
        <f t="shared" si="1"/>
        <v>0.25885085802292451</v>
      </c>
      <c r="L17" s="22">
        <f t="shared" si="2"/>
        <v>3.8144004065543413E-5</v>
      </c>
      <c r="M17" s="35"/>
    </row>
    <row r="18" spans="1:13" x14ac:dyDescent="0.15">
      <c r="A18" s="41"/>
      <c r="B18" s="12">
        <v>27</v>
      </c>
      <c r="C18" s="38" t="s">
        <v>20</v>
      </c>
      <c r="D18" s="38"/>
      <c r="E18" s="15">
        <f>VLOOKUP(C18,RA!B22:D53,3,0)</f>
        <v>863537.49540000001</v>
      </c>
      <c r="F18" s="25">
        <f>VLOOKUP(C18,RA!B22:I57,8,0)</f>
        <v>45006.290200000003</v>
      </c>
      <c r="G18" s="16">
        <f t="shared" si="0"/>
        <v>818531.20519999997</v>
      </c>
      <c r="H18" s="27">
        <f>RA!J22</f>
        <v>5.2118513023169397</v>
      </c>
      <c r="I18" s="20">
        <f>VLOOKUP(B18,RMS!B:D,3,FALSE)</f>
        <v>863538.09180000005</v>
      </c>
      <c r="J18" s="21">
        <f>VLOOKUP(B18,RMS!B:E,4,FALSE)</f>
        <v>818531.20200000005</v>
      </c>
      <c r="K18" s="22">
        <f t="shared" si="1"/>
        <v>-0.59640000003855675</v>
      </c>
      <c r="L18" s="22">
        <f t="shared" si="2"/>
        <v>3.1999999191612005E-3</v>
      </c>
      <c r="M18" s="35"/>
    </row>
    <row r="19" spans="1:13" x14ac:dyDescent="0.15">
      <c r="A19" s="41"/>
      <c r="B19" s="12">
        <v>29</v>
      </c>
      <c r="C19" s="38" t="s">
        <v>21</v>
      </c>
      <c r="D19" s="38"/>
      <c r="E19" s="15">
        <f>VLOOKUP(C19,RA!B22:D54,3,0)</f>
        <v>2133041.8158</v>
      </c>
      <c r="F19" s="25">
        <f>VLOOKUP(C19,RA!B23:I58,8,0)</f>
        <v>230844.73670000001</v>
      </c>
      <c r="G19" s="16">
        <f t="shared" si="0"/>
        <v>1902197.0791</v>
      </c>
      <c r="H19" s="27">
        <f>RA!J23</f>
        <v>10.8223258911322</v>
      </c>
      <c r="I19" s="20">
        <f>VLOOKUP(B19,RMS!B:D,3,FALSE)</f>
        <v>2133043.0229581199</v>
      </c>
      <c r="J19" s="21">
        <f>VLOOKUP(B19,RMS!B:E,4,FALSE)</f>
        <v>1902197.1029812</v>
      </c>
      <c r="K19" s="22">
        <f t="shared" si="1"/>
        <v>-1.2071581198833883</v>
      </c>
      <c r="L19" s="22">
        <f t="shared" si="2"/>
        <v>-2.3881200002506375E-2</v>
      </c>
      <c r="M19" s="35"/>
    </row>
    <row r="20" spans="1:13" x14ac:dyDescent="0.15">
      <c r="A20" s="41"/>
      <c r="B20" s="12">
        <v>31</v>
      </c>
      <c r="C20" s="38" t="s">
        <v>22</v>
      </c>
      <c r="D20" s="38"/>
      <c r="E20" s="15">
        <f>VLOOKUP(C20,RA!B24:D55,3,0)</f>
        <v>205032.19949999999</v>
      </c>
      <c r="F20" s="25">
        <f>VLOOKUP(C20,RA!B24:I59,8,0)</f>
        <v>36444.727400000003</v>
      </c>
      <c r="G20" s="16">
        <f t="shared" si="0"/>
        <v>168587.47209999998</v>
      </c>
      <c r="H20" s="27">
        <f>RA!J24</f>
        <v>17.7751238531682</v>
      </c>
      <c r="I20" s="20">
        <f>VLOOKUP(B20,RMS!B:D,3,FALSE)</f>
        <v>205032.18879946301</v>
      </c>
      <c r="J20" s="21">
        <f>VLOOKUP(B20,RMS!B:E,4,FALSE)</f>
        <v>168587.471247329</v>
      </c>
      <c r="K20" s="22">
        <f t="shared" si="1"/>
        <v>1.0700536979129538E-2</v>
      </c>
      <c r="L20" s="22">
        <f t="shared" si="2"/>
        <v>8.5267098620533943E-4</v>
      </c>
      <c r="M20" s="35"/>
    </row>
    <row r="21" spans="1:13" x14ac:dyDescent="0.15">
      <c r="A21" s="41"/>
      <c r="B21" s="12">
        <v>32</v>
      </c>
      <c r="C21" s="38" t="s">
        <v>23</v>
      </c>
      <c r="D21" s="38"/>
      <c r="E21" s="15">
        <f>VLOOKUP(C21,RA!B24:D56,3,0)</f>
        <v>252740.61</v>
      </c>
      <c r="F21" s="25">
        <f>VLOOKUP(C21,RA!B25:I60,8,0)</f>
        <v>23884.183199999999</v>
      </c>
      <c r="G21" s="16">
        <f t="shared" si="0"/>
        <v>228856.42679999999</v>
      </c>
      <c r="H21" s="27">
        <f>RA!J25</f>
        <v>9.4500773737944197</v>
      </c>
      <c r="I21" s="20">
        <f>VLOOKUP(B21,RMS!B:D,3,FALSE)</f>
        <v>252740.61019115799</v>
      </c>
      <c r="J21" s="21">
        <f>VLOOKUP(B21,RMS!B:E,4,FALSE)</f>
        <v>228856.42745395299</v>
      </c>
      <c r="K21" s="22">
        <f t="shared" si="1"/>
        <v>-1.9115800387226045E-4</v>
      </c>
      <c r="L21" s="22">
        <f t="shared" si="2"/>
        <v>-6.5395300043746829E-4</v>
      </c>
      <c r="M21" s="35"/>
    </row>
    <row r="22" spans="1:13" x14ac:dyDescent="0.15">
      <c r="A22" s="41"/>
      <c r="B22" s="12">
        <v>33</v>
      </c>
      <c r="C22" s="38" t="s">
        <v>24</v>
      </c>
      <c r="D22" s="38"/>
      <c r="E22" s="15">
        <f>VLOOKUP(C22,RA!B26:D57,3,0)</f>
        <v>510354.83429999999</v>
      </c>
      <c r="F22" s="25">
        <f>VLOOKUP(C22,RA!B26:I61,8,0)</f>
        <v>101015.8594</v>
      </c>
      <c r="G22" s="16">
        <f t="shared" si="0"/>
        <v>409338.97489999997</v>
      </c>
      <c r="H22" s="27">
        <f>RA!J26</f>
        <v>19.7932600243814</v>
      </c>
      <c r="I22" s="20">
        <f>VLOOKUP(B22,RMS!B:D,3,FALSE)</f>
        <v>510354.841826919</v>
      </c>
      <c r="J22" s="21">
        <f>VLOOKUP(B22,RMS!B:E,4,FALSE)</f>
        <v>409338.92480227002</v>
      </c>
      <c r="K22" s="22">
        <f t="shared" si="1"/>
        <v>-7.526919012889266E-3</v>
      </c>
      <c r="L22" s="22">
        <f t="shared" si="2"/>
        <v>5.0097729952540249E-2</v>
      </c>
      <c r="M22" s="35"/>
    </row>
    <row r="23" spans="1:13" x14ac:dyDescent="0.15">
      <c r="A23" s="41"/>
      <c r="B23" s="12">
        <v>34</v>
      </c>
      <c r="C23" s="38" t="s">
        <v>25</v>
      </c>
      <c r="D23" s="38"/>
      <c r="E23" s="15">
        <f>VLOOKUP(C23,RA!B26:D58,3,0)</f>
        <v>229578.13560000001</v>
      </c>
      <c r="F23" s="25">
        <f>VLOOKUP(C23,RA!B27:I62,8,0)</f>
        <v>63717.275999999998</v>
      </c>
      <c r="G23" s="16">
        <f t="shared" si="0"/>
        <v>165860.85960000003</v>
      </c>
      <c r="H23" s="27">
        <f>RA!J27</f>
        <v>27.7540698000163</v>
      </c>
      <c r="I23" s="20">
        <f>VLOOKUP(B23,RMS!B:D,3,FALSE)</f>
        <v>229578.07874416499</v>
      </c>
      <c r="J23" s="21">
        <f>VLOOKUP(B23,RMS!B:E,4,FALSE)</f>
        <v>165860.87162445299</v>
      </c>
      <c r="K23" s="22">
        <f t="shared" si="1"/>
        <v>5.6855835020542145E-2</v>
      </c>
      <c r="L23" s="22">
        <f t="shared" si="2"/>
        <v>-1.2024452968034893E-2</v>
      </c>
      <c r="M23" s="35"/>
    </row>
    <row r="24" spans="1:13" x14ac:dyDescent="0.15">
      <c r="A24" s="41"/>
      <c r="B24" s="12">
        <v>35</v>
      </c>
      <c r="C24" s="38" t="s">
        <v>26</v>
      </c>
      <c r="D24" s="38"/>
      <c r="E24" s="15">
        <f>VLOOKUP(C24,RA!B28:D59,3,0)</f>
        <v>955023.92350000003</v>
      </c>
      <c r="F24" s="25">
        <f>VLOOKUP(C24,RA!B28:I63,8,0)</f>
        <v>37661.710800000001</v>
      </c>
      <c r="G24" s="16">
        <f t="shared" si="0"/>
        <v>917362.21270000003</v>
      </c>
      <c r="H24" s="27">
        <f>RA!J28</f>
        <v>3.9435358500733901</v>
      </c>
      <c r="I24" s="20">
        <f>VLOOKUP(B24,RMS!B:D,3,FALSE)</f>
        <v>955023.92042212398</v>
      </c>
      <c r="J24" s="21">
        <f>VLOOKUP(B24,RMS!B:E,4,FALSE)</f>
        <v>917362.21677699103</v>
      </c>
      <c r="K24" s="22">
        <f t="shared" si="1"/>
        <v>3.0778760556131601E-3</v>
      </c>
      <c r="L24" s="22">
        <f t="shared" si="2"/>
        <v>-4.0769909974187613E-3</v>
      </c>
      <c r="M24" s="35"/>
    </row>
    <row r="25" spans="1:13" x14ac:dyDescent="0.15">
      <c r="A25" s="41"/>
      <c r="B25" s="12">
        <v>36</v>
      </c>
      <c r="C25" s="38" t="s">
        <v>27</v>
      </c>
      <c r="D25" s="38"/>
      <c r="E25" s="15">
        <f>VLOOKUP(C25,RA!B28:D60,3,0)</f>
        <v>608401.90379999997</v>
      </c>
      <c r="F25" s="25">
        <f>VLOOKUP(C25,RA!B29:I64,8,0)</f>
        <v>75852.200800000006</v>
      </c>
      <c r="G25" s="16">
        <f t="shared" si="0"/>
        <v>532549.70299999998</v>
      </c>
      <c r="H25" s="27">
        <f>RA!J29</f>
        <v>12.467449612868901</v>
      </c>
      <c r="I25" s="20">
        <f>VLOOKUP(B25,RMS!B:D,3,FALSE)</f>
        <v>608401.90408407105</v>
      </c>
      <c r="J25" s="21">
        <f>VLOOKUP(B25,RMS!B:E,4,FALSE)</f>
        <v>532549.70221596595</v>
      </c>
      <c r="K25" s="22">
        <f t="shared" si="1"/>
        <v>-2.8407108038663864E-4</v>
      </c>
      <c r="L25" s="22">
        <f t="shared" si="2"/>
        <v>7.8403402585536242E-4</v>
      </c>
      <c r="M25" s="35"/>
    </row>
    <row r="26" spans="1:13" x14ac:dyDescent="0.15">
      <c r="A26" s="41"/>
      <c r="B26" s="12">
        <v>37</v>
      </c>
      <c r="C26" s="38" t="s">
        <v>28</v>
      </c>
      <c r="D26" s="38"/>
      <c r="E26" s="15">
        <f>VLOOKUP(C26,RA!B30:D61,3,0)</f>
        <v>686642.00780000002</v>
      </c>
      <c r="F26" s="25">
        <f>VLOOKUP(C26,RA!B30:I65,8,0)</f>
        <v>82863.313899999994</v>
      </c>
      <c r="G26" s="16">
        <f t="shared" si="0"/>
        <v>603778.69390000007</v>
      </c>
      <c r="H26" s="27">
        <f>RA!J30</f>
        <v>12.0679062682888</v>
      </c>
      <c r="I26" s="20">
        <f>VLOOKUP(B26,RMS!B:D,3,FALSE)</f>
        <v>686642.05927699106</v>
      </c>
      <c r="J26" s="21">
        <f>VLOOKUP(B26,RMS!B:E,4,FALSE)</f>
        <v>603778.661095722</v>
      </c>
      <c r="K26" s="22">
        <f t="shared" si="1"/>
        <v>-5.1476991036906838E-2</v>
      </c>
      <c r="L26" s="22">
        <f t="shared" si="2"/>
        <v>3.2804278074763715E-2</v>
      </c>
      <c r="M26" s="35"/>
    </row>
    <row r="27" spans="1:13" x14ac:dyDescent="0.15">
      <c r="A27" s="41"/>
      <c r="B27" s="12">
        <v>38</v>
      </c>
      <c r="C27" s="38" t="s">
        <v>29</v>
      </c>
      <c r="D27" s="38"/>
      <c r="E27" s="15">
        <f>VLOOKUP(C27,RA!B30:D62,3,0)</f>
        <v>529630.16469999996</v>
      </c>
      <c r="F27" s="25">
        <f>VLOOKUP(C27,RA!B31:I66,8,0)</f>
        <v>28166.591899999999</v>
      </c>
      <c r="G27" s="16">
        <f t="shared" si="0"/>
        <v>501463.57279999997</v>
      </c>
      <c r="H27" s="27">
        <f>RA!J31</f>
        <v>5.3181623286042399</v>
      </c>
      <c r="I27" s="20">
        <f>VLOOKUP(B27,RMS!B:D,3,FALSE)</f>
        <v>529630.13617876102</v>
      </c>
      <c r="J27" s="21">
        <f>VLOOKUP(B27,RMS!B:E,4,FALSE)</f>
        <v>501463.560392035</v>
      </c>
      <c r="K27" s="22">
        <f t="shared" si="1"/>
        <v>2.8521238942630589E-2</v>
      </c>
      <c r="L27" s="22">
        <f t="shared" si="2"/>
        <v>1.2407964968588203E-2</v>
      </c>
      <c r="M27" s="35"/>
    </row>
    <row r="28" spans="1:13" x14ac:dyDescent="0.15">
      <c r="A28" s="41"/>
      <c r="B28" s="12">
        <v>39</v>
      </c>
      <c r="C28" s="38" t="s">
        <v>30</v>
      </c>
      <c r="D28" s="38"/>
      <c r="E28" s="15">
        <f>VLOOKUP(C28,RA!B32:D63,3,0)</f>
        <v>102135.78509999999</v>
      </c>
      <c r="F28" s="25">
        <f>VLOOKUP(C28,RA!B32:I67,8,0)</f>
        <v>29746.0157</v>
      </c>
      <c r="G28" s="16">
        <f t="shared" si="0"/>
        <v>72389.76939999999</v>
      </c>
      <c r="H28" s="27">
        <f>RA!J32</f>
        <v>29.123989863959999</v>
      </c>
      <c r="I28" s="20">
        <f>VLOOKUP(B28,RMS!B:D,3,FALSE)</f>
        <v>102135.718750858</v>
      </c>
      <c r="J28" s="21">
        <f>VLOOKUP(B28,RMS!B:E,4,FALSE)</f>
        <v>72389.761064660095</v>
      </c>
      <c r="K28" s="22">
        <f t="shared" si="1"/>
        <v>6.634914199821651E-2</v>
      </c>
      <c r="L28" s="22">
        <f t="shared" si="2"/>
        <v>8.3353398949839175E-3</v>
      </c>
      <c r="M28" s="35"/>
    </row>
    <row r="29" spans="1:13" x14ac:dyDescent="0.15">
      <c r="A29" s="41"/>
      <c r="B29" s="12">
        <v>40</v>
      </c>
      <c r="C29" s="38" t="s">
        <v>31</v>
      </c>
      <c r="D29" s="38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5"/>
    </row>
    <row r="30" spans="1:13" x14ac:dyDescent="0.15">
      <c r="A30" s="41"/>
      <c r="B30" s="12">
        <v>41</v>
      </c>
      <c r="C30" s="38" t="s">
        <v>36</v>
      </c>
      <c r="D30" s="38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5"/>
    </row>
    <row r="31" spans="1:13" x14ac:dyDescent="0.15">
      <c r="A31" s="41"/>
      <c r="B31" s="12">
        <v>42</v>
      </c>
      <c r="C31" s="38" t="s">
        <v>32</v>
      </c>
      <c r="D31" s="38"/>
      <c r="E31" s="15">
        <f>VLOOKUP(C31,RA!B34:D66,3,0)</f>
        <v>156737.40109999999</v>
      </c>
      <c r="F31" s="25">
        <f>VLOOKUP(C31,RA!B35:I70,8,0)</f>
        <v>16868.147700000001</v>
      </c>
      <c r="G31" s="16">
        <f t="shared" si="0"/>
        <v>139869.25339999999</v>
      </c>
      <c r="H31" s="27">
        <f>RA!J35</f>
        <v>10.762043763401399</v>
      </c>
      <c r="I31" s="20">
        <f>VLOOKUP(B31,RMS!B:D,3,FALSE)</f>
        <v>156737.40100000001</v>
      </c>
      <c r="J31" s="21">
        <f>VLOOKUP(B31,RMS!B:E,4,FALSE)</f>
        <v>139869.25630000001</v>
      </c>
      <c r="K31" s="22">
        <f t="shared" si="1"/>
        <v>9.9999975645914674E-5</v>
      </c>
      <c r="L31" s="22">
        <f t="shared" si="2"/>
        <v>-2.900000021327287E-3</v>
      </c>
      <c r="M31" s="35"/>
    </row>
    <row r="32" spans="1:13" x14ac:dyDescent="0.15">
      <c r="A32" s="41"/>
      <c r="B32" s="12">
        <v>71</v>
      </c>
      <c r="C32" s="38" t="s">
        <v>37</v>
      </c>
      <c r="D32" s="38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5"/>
    </row>
    <row r="33" spans="1:13" x14ac:dyDescent="0.15">
      <c r="A33" s="41"/>
      <c r="B33" s="12">
        <v>72</v>
      </c>
      <c r="C33" s="38" t="s">
        <v>38</v>
      </c>
      <c r="D33" s="38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5"/>
    </row>
    <row r="34" spans="1:13" x14ac:dyDescent="0.15">
      <c r="A34" s="41"/>
      <c r="B34" s="12">
        <v>73</v>
      </c>
      <c r="C34" s="38" t="s">
        <v>39</v>
      </c>
      <c r="D34" s="38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5"/>
    </row>
    <row r="35" spans="1:13" x14ac:dyDescent="0.15">
      <c r="A35" s="41"/>
      <c r="B35" s="12">
        <v>75</v>
      </c>
      <c r="C35" s="38" t="s">
        <v>33</v>
      </c>
      <c r="D35" s="38"/>
      <c r="E35" s="15">
        <f>VLOOKUP(C35,RA!B8:D70,3,0)</f>
        <v>171970.08549999999</v>
      </c>
      <c r="F35" s="25">
        <f>VLOOKUP(C35,RA!B8:I74,8,0)</f>
        <v>9496.2834000000003</v>
      </c>
      <c r="G35" s="16">
        <f t="shared" si="0"/>
        <v>162473.80209999997</v>
      </c>
      <c r="H35" s="27">
        <f>RA!J39</f>
        <v>5.5220554042231997</v>
      </c>
      <c r="I35" s="20">
        <f>VLOOKUP(B35,RMS!B:D,3,FALSE)</f>
        <v>171970.085470085</v>
      </c>
      <c r="J35" s="21">
        <f>VLOOKUP(B35,RMS!B:E,4,FALSE)</f>
        <v>162473.803418803</v>
      </c>
      <c r="K35" s="22">
        <f t="shared" si="1"/>
        <v>2.9914983315393329E-5</v>
      </c>
      <c r="L35" s="22">
        <f t="shared" si="2"/>
        <v>-1.3188030279707164E-3</v>
      </c>
      <c r="M35" s="35"/>
    </row>
    <row r="36" spans="1:13" x14ac:dyDescent="0.15">
      <c r="A36" s="41"/>
      <c r="B36" s="12">
        <v>76</v>
      </c>
      <c r="C36" s="38" t="s">
        <v>34</v>
      </c>
      <c r="D36" s="38"/>
      <c r="E36" s="15">
        <f>VLOOKUP(C36,RA!B8:D71,3,0)</f>
        <v>356156.67739999999</v>
      </c>
      <c r="F36" s="25">
        <f>VLOOKUP(C36,RA!B8:I75,8,0)</f>
        <v>27115.031299999999</v>
      </c>
      <c r="G36" s="16">
        <f t="shared" si="0"/>
        <v>329041.64610000001</v>
      </c>
      <c r="H36" s="27">
        <f>RA!J40</f>
        <v>7.6132312042958201</v>
      </c>
      <c r="I36" s="20">
        <f>VLOOKUP(B36,RMS!B:D,3,FALSE)</f>
        <v>356156.66983076901</v>
      </c>
      <c r="J36" s="21">
        <f>VLOOKUP(B36,RMS!B:E,4,FALSE)</f>
        <v>329041.645623077</v>
      </c>
      <c r="K36" s="22">
        <f t="shared" si="1"/>
        <v>7.5692309765145183E-3</v>
      </c>
      <c r="L36" s="22">
        <f t="shared" si="2"/>
        <v>4.7692301450297236E-4</v>
      </c>
      <c r="M36" s="35"/>
    </row>
    <row r="37" spans="1:13" x14ac:dyDescent="0.15">
      <c r="A37" s="41"/>
      <c r="B37" s="12">
        <v>77</v>
      </c>
      <c r="C37" s="38" t="s">
        <v>40</v>
      </c>
      <c r="D37" s="38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5"/>
    </row>
    <row r="38" spans="1:13" x14ac:dyDescent="0.15">
      <c r="A38" s="41"/>
      <c r="B38" s="12">
        <v>78</v>
      </c>
      <c r="C38" s="38" t="s">
        <v>41</v>
      </c>
      <c r="D38" s="38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5"/>
    </row>
    <row r="39" spans="1:13" s="34" customFormat="1" x14ac:dyDescent="0.15">
      <c r="A39" s="41"/>
      <c r="B39" s="12">
        <v>9101</v>
      </c>
      <c r="C39" s="38" t="s">
        <v>72</v>
      </c>
      <c r="D39" s="38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5"/>
    </row>
    <row r="40" spans="1:13" x14ac:dyDescent="0.15">
      <c r="A40" s="41"/>
      <c r="B40" s="12">
        <v>99</v>
      </c>
      <c r="C40" s="38" t="s">
        <v>35</v>
      </c>
      <c r="D40" s="38"/>
      <c r="E40" s="15">
        <f>VLOOKUP(C40,RA!B8:D74,3,0)</f>
        <v>8498.9135000000006</v>
      </c>
      <c r="F40" s="25">
        <f>VLOOKUP(C40,RA!B8:I78,8,0)</f>
        <v>972.14239999999995</v>
      </c>
      <c r="G40" s="16">
        <f t="shared" si="0"/>
        <v>7526.7711000000008</v>
      </c>
      <c r="H40" s="27">
        <f>RA!J43</f>
        <v>0</v>
      </c>
      <c r="I40" s="20">
        <f>VLOOKUP(B40,RMS!B:D,3,FALSE)</f>
        <v>8498.9138491793401</v>
      </c>
      <c r="J40" s="21">
        <f>VLOOKUP(B40,RMS!B:E,4,FALSE)</f>
        <v>7526.7708947885903</v>
      </c>
      <c r="K40" s="22">
        <f t="shared" si="1"/>
        <v>-3.4917933953693137E-4</v>
      </c>
      <c r="L40" s="22">
        <f t="shared" si="2"/>
        <v>2.0521141050267033E-4</v>
      </c>
      <c r="M40" s="35"/>
    </row>
  </sheetData>
  <mergeCells count="40">
    <mergeCell ref="C38:D38"/>
    <mergeCell ref="C29:D29"/>
    <mergeCell ref="C27:D27"/>
    <mergeCell ref="C28:D28"/>
    <mergeCell ref="C23:D23"/>
    <mergeCell ref="C24:D24"/>
    <mergeCell ref="C25:D25"/>
    <mergeCell ref="C26:D26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4"/>
  <sheetViews>
    <sheetView workbookViewId="0">
      <selection activeCell="I7" sqref="I7"/>
    </sheetView>
  </sheetViews>
  <sheetFormatPr defaultRowHeight="11.25" x14ac:dyDescent="0.15"/>
  <cols>
    <col min="1" max="1" width="8.5" style="37" customWidth="1"/>
    <col min="2" max="3" width="9" style="37"/>
    <col min="4" max="5" width="11.5" style="37" bestFit="1" customWidth="1"/>
    <col min="6" max="7" width="12.25" style="37" bestFit="1" customWidth="1"/>
    <col min="8" max="8" width="9" style="37"/>
    <col min="9" max="9" width="12.25" style="37" bestFit="1" customWidth="1"/>
    <col min="10" max="10" width="9" style="37"/>
    <col min="11" max="11" width="12.25" style="37" bestFit="1" customWidth="1"/>
    <col min="12" max="12" width="10.5" style="37" bestFit="1" customWidth="1"/>
    <col min="13" max="13" width="12.25" style="37" bestFit="1" customWidth="1"/>
    <col min="14" max="15" width="13.875" style="37" bestFit="1" customWidth="1"/>
    <col min="16" max="17" width="9.25" style="37" bestFit="1" customWidth="1"/>
    <col min="18" max="18" width="10.5" style="37" bestFit="1" customWidth="1"/>
    <col min="19" max="20" width="9" style="37"/>
    <col min="21" max="21" width="10.5" style="37" bestFit="1" customWidth="1"/>
    <col min="22" max="22" width="36" style="37" bestFit="1" customWidth="1"/>
    <col min="23" max="16384" width="9" style="37"/>
  </cols>
  <sheetData>
    <row r="1" spans="1:23" ht="12.75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57" t="s">
        <v>47</v>
      </c>
      <c r="W1" s="46"/>
    </row>
    <row r="2" spans="1:23" ht="12.75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57"/>
      <c r="W2" s="46"/>
    </row>
    <row r="3" spans="1:23" ht="23.25" thickBot="1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58" t="s">
        <v>48</v>
      </c>
      <c r="W3" s="46"/>
    </row>
    <row r="4" spans="1:23" ht="15" thickTop="1" thickBot="1" x14ac:dyDescent="0.2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56"/>
      <c r="W4" s="46"/>
    </row>
    <row r="5" spans="1:23" ht="15" thickTop="1" thickBot="1" x14ac:dyDescent="0.25">
      <c r="A5" s="59"/>
      <c r="B5" s="60"/>
      <c r="C5" s="61"/>
      <c r="D5" s="62" t="s">
        <v>0</v>
      </c>
      <c r="E5" s="62" t="s">
        <v>60</v>
      </c>
      <c r="F5" s="62" t="s">
        <v>61</v>
      </c>
      <c r="G5" s="62" t="s">
        <v>49</v>
      </c>
      <c r="H5" s="62" t="s">
        <v>50</v>
      </c>
      <c r="I5" s="62" t="s">
        <v>1</v>
      </c>
      <c r="J5" s="62" t="s">
        <v>2</v>
      </c>
      <c r="K5" s="62" t="s">
        <v>51</v>
      </c>
      <c r="L5" s="62" t="s">
        <v>52</v>
      </c>
      <c r="M5" s="62" t="s">
        <v>53</v>
      </c>
      <c r="N5" s="62" t="s">
        <v>54</v>
      </c>
      <c r="O5" s="62" t="s">
        <v>55</v>
      </c>
      <c r="P5" s="62" t="s">
        <v>62</v>
      </c>
      <c r="Q5" s="62" t="s">
        <v>63</v>
      </c>
      <c r="R5" s="62" t="s">
        <v>56</v>
      </c>
      <c r="S5" s="62" t="s">
        <v>57</v>
      </c>
      <c r="T5" s="62" t="s">
        <v>58</v>
      </c>
      <c r="U5" s="63" t="s">
        <v>59</v>
      </c>
      <c r="V5" s="56"/>
      <c r="W5" s="56"/>
    </row>
    <row r="6" spans="1:23" ht="14.25" thickBot="1" x14ac:dyDescent="0.2">
      <c r="A6" s="64" t="s">
        <v>3</v>
      </c>
      <c r="B6" s="47" t="s">
        <v>4</v>
      </c>
      <c r="C6" s="48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  <c r="V6" s="56"/>
      <c r="W6" s="56"/>
    </row>
    <row r="7" spans="1:23" ht="14.25" thickBot="1" x14ac:dyDescent="0.2">
      <c r="A7" s="49" t="s">
        <v>5</v>
      </c>
      <c r="B7" s="50"/>
      <c r="C7" s="51"/>
      <c r="D7" s="66">
        <v>13505260.8188</v>
      </c>
      <c r="E7" s="66">
        <v>16790434.7315</v>
      </c>
      <c r="F7" s="67">
        <v>80.434253399426296</v>
      </c>
      <c r="G7" s="66">
        <v>13348295.1183</v>
      </c>
      <c r="H7" s="67">
        <v>1.17592321048405</v>
      </c>
      <c r="I7" s="66">
        <v>1522124.1432</v>
      </c>
      <c r="J7" s="67">
        <v>11.2706016094197</v>
      </c>
      <c r="K7" s="66">
        <v>1521314.9687000001</v>
      </c>
      <c r="L7" s="67">
        <v>11.397073223338699</v>
      </c>
      <c r="M7" s="67">
        <v>5.3189149955699998E-4</v>
      </c>
      <c r="N7" s="66">
        <v>417085653.75099999</v>
      </c>
      <c r="O7" s="66">
        <v>6315246074.9790001</v>
      </c>
      <c r="P7" s="66">
        <v>821972</v>
      </c>
      <c r="Q7" s="66">
        <v>832481</v>
      </c>
      <c r="R7" s="67">
        <v>-1.26237115321551</v>
      </c>
      <c r="S7" s="66">
        <v>16.430317357282199</v>
      </c>
      <c r="T7" s="66">
        <v>16.1359826618265</v>
      </c>
      <c r="U7" s="68">
        <v>1.7914121136879699</v>
      </c>
      <c r="V7" s="56"/>
      <c r="W7" s="56"/>
    </row>
    <row r="8" spans="1:23" ht="14.25" thickBot="1" x14ac:dyDescent="0.2">
      <c r="A8" s="52">
        <v>41962</v>
      </c>
      <c r="B8" s="42" t="s">
        <v>6</v>
      </c>
      <c r="C8" s="43"/>
      <c r="D8" s="69">
        <v>545416.27930000005</v>
      </c>
      <c r="E8" s="69">
        <v>618012.81969999999</v>
      </c>
      <c r="F8" s="70">
        <v>88.253230663525699</v>
      </c>
      <c r="G8" s="69">
        <v>505883.0295</v>
      </c>
      <c r="H8" s="70">
        <v>7.8147017185126</v>
      </c>
      <c r="I8" s="69">
        <v>137137.6459</v>
      </c>
      <c r="J8" s="70">
        <v>25.143665692561601</v>
      </c>
      <c r="K8" s="69">
        <v>104098.99069999999</v>
      </c>
      <c r="L8" s="70">
        <v>20.577679943699302</v>
      </c>
      <c r="M8" s="70">
        <v>0.31737728654078101</v>
      </c>
      <c r="N8" s="69">
        <v>15708799.841</v>
      </c>
      <c r="O8" s="69">
        <v>240125200.14860001</v>
      </c>
      <c r="P8" s="69">
        <v>23078</v>
      </c>
      <c r="Q8" s="69">
        <v>24811</v>
      </c>
      <c r="R8" s="70">
        <v>-6.9848051267582996</v>
      </c>
      <c r="S8" s="69">
        <v>23.6336025348817</v>
      </c>
      <c r="T8" s="69">
        <v>22.7457441779856</v>
      </c>
      <c r="U8" s="71">
        <v>3.7567626669937799</v>
      </c>
      <c r="V8" s="56"/>
      <c r="W8" s="56"/>
    </row>
    <row r="9" spans="1:23" ht="12" customHeight="1" thickBot="1" x14ac:dyDescent="0.2">
      <c r="A9" s="53"/>
      <c r="B9" s="42" t="s">
        <v>7</v>
      </c>
      <c r="C9" s="43"/>
      <c r="D9" s="69">
        <v>66444.3217</v>
      </c>
      <c r="E9" s="69">
        <v>79748.212899999999</v>
      </c>
      <c r="F9" s="70">
        <v>83.317630933394895</v>
      </c>
      <c r="G9" s="69">
        <v>66754.836500000005</v>
      </c>
      <c r="H9" s="70">
        <v>-0.46515700776226199</v>
      </c>
      <c r="I9" s="69">
        <v>15143.414199999999</v>
      </c>
      <c r="J9" s="70">
        <v>22.7911337079689</v>
      </c>
      <c r="K9" s="69">
        <v>14745.2274</v>
      </c>
      <c r="L9" s="70">
        <v>22.088627840471201</v>
      </c>
      <c r="M9" s="70">
        <v>2.7004452979816001E-2</v>
      </c>
      <c r="N9" s="69">
        <v>1852300.6861</v>
      </c>
      <c r="O9" s="69">
        <v>40863578.4529</v>
      </c>
      <c r="P9" s="69">
        <v>4032</v>
      </c>
      <c r="Q9" s="69">
        <v>4071</v>
      </c>
      <c r="R9" s="70">
        <v>-0.95799557848194095</v>
      </c>
      <c r="S9" s="69">
        <v>16.479246453373001</v>
      </c>
      <c r="T9" s="69">
        <v>16.060110660771301</v>
      </c>
      <c r="U9" s="71">
        <v>2.54341600987417</v>
      </c>
      <c r="V9" s="56"/>
      <c r="W9" s="56"/>
    </row>
    <row r="10" spans="1:23" ht="14.25" thickBot="1" x14ac:dyDescent="0.2">
      <c r="A10" s="53"/>
      <c r="B10" s="42" t="s">
        <v>8</v>
      </c>
      <c r="C10" s="43"/>
      <c r="D10" s="69">
        <v>82842.782399999996</v>
      </c>
      <c r="E10" s="69">
        <v>96634.859100000001</v>
      </c>
      <c r="F10" s="70">
        <v>85.727638216217997</v>
      </c>
      <c r="G10" s="69">
        <v>85073.164699999994</v>
      </c>
      <c r="H10" s="70">
        <v>-2.6217224995275101</v>
      </c>
      <c r="I10" s="69">
        <v>22996.2369</v>
      </c>
      <c r="J10" s="70">
        <v>27.758890073204501</v>
      </c>
      <c r="K10" s="69">
        <v>23341.131600000001</v>
      </c>
      <c r="L10" s="70">
        <v>27.4365385163578</v>
      </c>
      <c r="M10" s="70">
        <v>-1.4776263032594E-2</v>
      </c>
      <c r="N10" s="69">
        <v>2388158.8092999998</v>
      </c>
      <c r="O10" s="69">
        <v>57431296.995899998</v>
      </c>
      <c r="P10" s="69">
        <v>72751</v>
      </c>
      <c r="Q10" s="69">
        <v>73306</v>
      </c>
      <c r="R10" s="70">
        <v>-0.75710037377567696</v>
      </c>
      <c r="S10" s="69">
        <v>1.13871675165977</v>
      </c>
      <c r="T10" s="69">
        <v>1.2068070021553501</v>
      </c>
      <c r="U10" s="71">
        <v>-5.9795599209663699</v>
      </c>
      <c r="V10" s="56"/>
      <c r="W10" s="56"/>
    </row>
    <row r="11" spans="1:23" ht="14.25" thickBot="1" x14ac:dyDescent="0.2">
      <c r="A11" s="53"/>
      <c r="B11" s="42" t="s">
        <v>9</v>
      </c>
      <c r="C11" s="43"/>
      <c r="D11" s="69">
        <v>56755.8482</v>
      </c>
      <c r="E11" s="69">
        <v>59532.1587</v>
      </c>
      <c r="F11" s="70">
        <v>95.336452497900098</v>
      </c>
      <c r="G11" s="69">
        <v>48683.969299999997</v>
      </c>
      <c r="H11" s="70">
        <v>16.580157731715602</v>
      </c>
      <c r="I11" s="69">
        <v>10421.0697</v>
      </c>
      <c r="J11" s="70">
        <v>18.3612262533326</v>
      </c>
      <c r="K11" s="69">
        <v>11423.9545</v>
      </c>
      <c r="L11" s="70">
        <v>23.465536323883899</v>
      </c>
      <c r="M11" s="70">
        <v>-8.7787884659380006E-2</v>
      </c>
      <c r="N11" s="69">
        <v>1608081.7102000001</v>
      </c>
      <c r="O11" s="69">
        <v>23719021.456099998</v>
      </c>
      <c r="P11" s="69">
        <v>2994</v>
      </c>
      <c r="Q11" s="69">
        <v>2924</v>
      </c>
      <c r="R11" s="70">
        <v>2.3939808481532099</v>
      </c>
      <c r="S11" s="69">
        <v>18.9565291249165</v>
      </c>
      <c r="T11" s="69">
        <v>19.9265555403557</v>
      </c>
      <c r="U11" s="71">
        <v>-5.1171098308506799</v>
      </c>
      <c r="V11" s="56"/>
      <c r="W11" s="56"/>
    </row>
    <row r="12" spans="1:23" ht="14.25" thickBot="1" x14ac:dyDescent="0.2">
      <c r="A12" s="53"/>
      <c r="B12" s="42" t="s">
        <v>10</v>
      </c>
      <c r="C12" s="43"/>
      <c r="D12" s="69">
        <v>210571.63920000001</v>
      </c>
      <c r="E12" s="69">
        <v>264451.81349999999</v>
      </c>
      <c r="F12" s="70">
        <v>79.625711925775903</v>
      </c>
      <c r="G12" s="69">
        <v>215203.09830000001</v>
      </c>
      <c r="H12" s="70">
        <v>-2.1521340243641101</v>
      </c>
      <c r="I12" s="69">
        <v>35332.847300000001</v>
      </c>
      <c r="J12" s="70">
        <v>16.779490074843899</v>
      </c>
      <c r="K12" s="69">
        <v>-12592.6232</v>
      </c>
      <c r="L12" s="70">
        <v>-5.8515064603974603</v>
      </c>
      <c r="M12" s="70">
        <v>-3.80583693634222</v>
      </c>
      <c r="N12" s="69">
        <v>10800491.5077</v>
      </c>
      <c r="O12" s="69">
        <v>84426094.921499997</v>
      </c>
      <c r="P12" s="69">
        <v>2443</v>
      </c>
      <c r="Q12" s="69">
        <v>2585</v>
      </c>
      <c r="R12" s="70">
        <v>-5.4932301740812397</v>
      </c>
      <c r="S12" s="69">
        <v>86.193876054031904</v>
      </c>
      <c r="T12" s="69">
        <v>84.556867891682799</v>
      </c>
      <c r="U12" s="71">
        <v>1.89921632172911</v>
      </c>
      <c r="V12" s="56"/>
      <c r="W12" s="56"/>
    </row>
    <row r="13" spans="1:23" ht="14.25" thickBot="1" x14ac:dyDescent="0.2">
      <c r="A13" s="53"/>
      <c r="B13" s="42" t="s">
        <v>11</v>
      </c>
      <c r="C13" s="43"/>
      <c r="D13" s="69">
        <v>335858.5258</v>
      </c>
      <c r="E13" s="69">
        <v>387632.41720000003</v>
      </c>
      <c r="F13" s="70">
        <v>86.643559954561994</v>
      </c>
      <c r="G13" s="69">
        <v>386735.18030000001</v>
      </c>
      <c r="H13" s="70">
        <v>-13.1554244588076</v>
      </c>
      <c r="I13" s="69">
        <v>76020.059699999998</v>
      </c>
      <c r="J13" s="70">
        <v>22.634548138661501</v>
      </c>
      <c r="K13" s="69">
        <v>95565.061600000001</v>
      </c>
      <c r="L13" s="70">
        <v>24.710723634159098</v>
      </c>
      <c r="M13" s="70">
        <v>-0.20452037149108099</v>
      </c>
      <c r="N13" s="69">
        <v>11035407.6216</v>
      </c>
      <c r="O13" s="69">
        <v>119712480.59890001</v>
      </c>
      <c r="P13" s="69">
        <v>10110</v>
      </c>
      <c r="Q13" s="69">
        <v>10357</v>
      </c>
      <c r="R13" s="70">
        <v>-2.3848604808342202</v>
      </c>
      <c r="S13" s="69">
        <v>33.220427873392701</v>
      </c>
      <c r="T13" s="69">
        <v>31.411077715554701</v>
      </c>
      <c r="U13" s="71">
        <v>5.4464986565905997</v>
      </c>
      <c r="V13" s="56"/>
      <c r="W13" s="56"/>
    </row>
    <row r="14" spans="1:23" ht="14.25" thickBot="1" x14ac:dyDescent="0.2">
      <c r="A14" s="53"/>
      <c r="B14" s="42" t="s">
        <v>12</v>
      </c>
      <c r="C14" s="43"/>
      <c r="D14" s="69">
        <v>170110.0019</v>
      </c>
      <c r="E14" s="69">
        <v>130084.4669</v>
      </c>
      <c r="F14" s="70">
        <v>130.768881138414</v>
      </c>
      <c r="G14" s="69">
        <v>158352.54149999999</v>
      </c>
      <c r="H14" s="70">
        <v>7.42486371776989</v>
      </c>
      <c r="I14" s="69">
        <v>33284.930099999998</v>
      </c>
      <c r="J14" s="70">
        <v>19.566709616267399</v>
      </c>
      <c r="K14" s="69">
        <v>29105.125800000002</v>
      </c>
      <c r="L14" s="70">
        <v>18.379954956390801</v>
      </c>
      <c r="M14" s="70">
        <v>0.143610590406725</v>
      </c>
      <c r="N14" s="69">
        <v>4925385.4425999997</v>
      </c>
      <c r="O14" s="69">
        <v>57668331.2399</v>
      </c>
      <c r="P14" s="69">
        <v>2199</v>
      </c>
      <c r="Q14" s="69">
        <v>2148</v>
      </c>
      <c r="R14" s="70">
        <v>2.3743016759776499</v>
      </c>
      <c r="S14" s="69">
        <v>77.357890814006396</v>
      </c>
      <c r="T14" s="69">
        <v>76.869592271880805</v>
      </c>
      <c r="U14" s="71">
        <v>0.63122008238251703</v>
      </c>
      <c r="V14" s="56"/>
      <c r="W14" s="56"/>
    </row>
    <row r="15" spans="1:23" ht="14.25" thickBot="1" x14ac:dyDescent="0.2">
      <c r="A15" s="53"/>
      <c r="B15" s="42" t="s">
        <v>13</v>
      </c>
      <c r="C15" s="43"/>
      <c r="D15" s="69">
        <v>104137.6121</v>
      </c>
      <c r="E15" s="69">
        <v>88304.141600000003</v>
      </c>
      <c r="F15" s="70">
        <v>117.930609157295</v>
      </c>
      <c r="G15" s="69">
        <v>97682.247000000003</v>
      </c>
      <c r="H15" s="70">
        <v>6.6085346091598396</v>
      </c>
      <c r="I15" s="69">
        <v>20779.7111</v>
      </c>
      <c r="J15" s="70">
        <v>19.9540883269399</v>
      </c>
      <c r="K15" s="69">
        <v>20196.204000000002</v>
      </c>
      <c r="L15" s="70">
        <v>20.6754089102803</v>
      </c>
      <c r="M15" s="70">
        <v>2.8891919491404999E-2</v>
      </c>
      <c r="N15" s="69">
        <v>4766631.2846999997</v>
      </c>
      <c r="O15" s="69">
        <v>45634771.953199998</v>
      </c>
      <c r="P15" s="69">
        <v>3763</v>
      </c>
      <c r="Q15" s="69">
        <v>3917</v>
      </c>
      <c r="R15" s="70">
        <v>-3.9315802910390598</v>
      </c>
      <c r="S15" s="69">
        <v>27.674093037470101</v>
      </c>
      <c r="T15" s="69">
        <v>27.269428976257299</v>
      </c>
      <c r="U15" s="71">
        <v>1.4622486838678099</v>
      </c>
      <c r="V15" s="56"/>
      <c r="W15" s="56"/>
    </row>
    <row r="16" spans="1:23" ht="14.25" thickBot="1" x14ac:dyDescent="0.2">
      <c r="A16" s="53"/>
      <c r="B16" s="42" t="s">
        <v>14</v>
      </c>
      <c r="C16" s="43"/>
      <c r="D16" s="69">
        <v>575729.40110000002</v>
      </c>
      <c r="E16" s="69">
        <v>625224.87430000002</v>
      </c>
      <c r="F16" s="70">
        <v>92.083572609708597</v>
      </c>
      <c r="G16" s="69">
        <v>557287.79440000001</v>
      </c>
      <c r="H16" s="70">
        <v>3.3091711114640501</v>
      </c>
      <c r="I16" s="69">
        <v>14325.432699999999</v>
      </c>
      <c r="J16" s="70">
        <v>2.4882232299808802</v>
      </c>
      <c r="K16" s="69">
        <v>33021.984299999996</v>
      </c>
      <c r="L16" s="70">
        <v>5.9254813458731697</v>
      </c>
      <c r="M16" s="70">
        <v>-0.56618498240882498</v>
      </c>
      <c r="N16" s="69">
        <v>16912724.329599999</v>
      </c>
      <c r="O16" s="69">
        <v>327611911.04650003</v>
      </c>
      <c r="P16" s="69">
        <v>30002</v>
      </c>
      <c r="Q16" s="69">
        <v>30339</v>
      </c>
      <c r="R16" s="70">
        <v>-1.11078150235671</v>
      </c>
      <c r="S16" s="69">
        <v>19.1897007232851</v>
      </c>
      <c r="T16" s="69">
        <v>20.016359952536298</v>
      </c>
      <c r="U16" s="71">
        <v>-4.3078276267651496</v>
      </c>
      <c r="V16" s="56"/>
      <c r="W16" s="56"/>
    </row>
    <row r="17" spans="1:23" ht="12" thickBot="1" x14ac:dyDescent="0.2">
      <c r="A17" s="53"/>
      <c r="B17" s="42" t="s">
        <v>15</v>
      </c>
      <c r="C17" s="43"/>
      <c r="D17" s="69">
        <v>391846.40870000003</v>
      </c>
      <c r="E17" s="69">
        <v>558617.55989999999</v>
      </c>
      <c r="F17" s="70">
        <v>70.145737769171802</v>
      </c>
      <c r="G17" s="69">
        <v>590927.40720000002</v>
      </c>
      <c r="H17" s="70">
        <v>-33.689586246017697</v>
      </c>
      <c r="I17" s="69">
        <v>41247.217199999999</v>
      </c>
      <c r="J17" s="70">
        <v>10.526373671981</v>
      </c>
      <c r="K17" s="69">
        <v>36755.912100000001</v>
      </c>
      <c r="L17" s="70">
        <v>6.2200384771728698</v>
      </c>
      <c r="M17" s="70">
        <v>0.122192726105687</v>
      </c>
      <c r="N17" s="69">
        <v>11316440.749299999</v>
      </c>
      <c r="O17" s="69">
        <v>310346740.875</v>
      </c>
      <c r="P17" s="69">
        <v>9375</v>
      </c>
      <c r="Q17" s="69">
        <v>9496</v>
      </c>
      <c r="R17" s="70">
        <v>-1.2742207245155801</v>
      </c>
      <c r="S17" s="69">
        <v>41.796950261333301</v>
      </c>
      <c r="T17" s="69">
        <v>42.921934751474303</v>
      </c>
      <c r="U17" s="71">
        <v>-2.6915468308263102</v>
      </c>
      <c r="V17" s="55"/>
      <c r="W17" s="55"/>
    </row>
    <row r="18" spans="1:23" ht="12" thickBot="1" x14ac:dyDescent="0.2">
      <c r="A18" s="53"/>
      <c r="B18" s="42" t="s">
        <v>16</v>
      </c>
      <c r="C18" s="43"/>
      <c r="D18" s="69">
        <v>1190572.8075999999</v>
      </c>
      <c r="E18" s="69">
        <v>1334299.1281000001</v>
      </c>
      <c r="F18" s="70">
        <v>89.228328380558693</v>
      </c>
      <c r="G18" s="69">
        <v>1238517.4974</v>
      </c>
      <c r="H18" s="70">
        <v>-3.8711354422242401</v>
      </c>
      <c r="I18" s="69">
        <v>190868.038</v>
      </c>
      <c r="J18" s="70">
        <v>16.0316140921074</v>
      </c>
      <c r="K18" s="69">
        <v>193517.91570000001</v>
      </c>
      <c r="L18" s="70">
        <v>15.6249642097305</v>
      </c>
      <c r="M18" s="70">
        <v>-1.3693190578323E-2</v>
      </c>
      <c r="N18" s="69">
        <v>39169814.664499998</v>
      </c>
      <c r="O18" s="69">
        <v>723077830.04110003</v>
      </c>
      <c r="P18" s="69">
        <v>65000</v>
      </c>
      <c r="Q18" s="69">
        <v>65239</v>
      </c>
      <c r="R18" s="70">
        <v>-0.36634528426248197</v>
      </c>
      <c r="S18" s="69">
        <v>18.316504732307699</v>
      </c>
      <c r="T18" s="69">
        <v>18.467778394825199</v>
      </c>
      <c r="U18" s="71">
        <v>-0.82588716967743603</v>
      </c>
      <c r="V18" s="55"/>
      <c r="W18" s="55"/>
    </row>
    <row r="19" spans="1:23" ht="12" thickBot="1" x14ac:dyDescent="0.2">
      <c r="A19" s="53"/>
      <c r="B19" s="42" t="s">
        <v>17</v>
      </c>
      <c r="C19" s="43"/>
      <c r="D19" s="69">
        <v>768019.03520000004</v>
      </c>
      <c r="E19" s="69">
        <v>615719.84990000003</v>
      </c>
      <c r="F19" s="70">
        <v>124.73514299153</v>
      </c>
      <c r="G19" s="69">
        <v>509332.55989999999</v>
      </c>
      <c r="H19" s="70">
        <v>50.789306568343001</v>
      </c>
      <c r="I19" s="69">
        <v>24783.216899999999</v>
      </c>
      <c r="J19" s="70">
        <v>3.22690138709208</v>
      </c>
      <c r="K19" s="69">
        <v>57175.210700000003</v>
      </c>
      <c r="L19" s="70">
        <v>11.2255165291662</v>
      </c>
      <c r="M19" s="70">
        <v>-0.566539124271211</v>
      </c>
      <c r="N19" s="69">
        <v>16084345.1625</v>
      </c>
      <c r="O19" s="69">
        <v>238474707.4716</v>
      </c>
      <c r="P19" s="69">
        <v>14624</v>
      </c>
      <c r="Q19" s="69">
        <v>13910</v>
      </c>
      <c r="R19" s="70">
        <v>5.1329978432782104</v>
      </c>
      <c r="S19" s="69">
        <v>52.517713019693701</v>
      </c>
      <c r="T19" s="69">
        <v>38.361444601006497</v>
      </c>
      <c r="U19" s="71">
        <v>26.9552263507337</v>
      </c>
      <c r="V19" s="55"/>
      <c r="W19" s="55"/>
    </row>
    <row r="20" spans="1:23" ht="12" thickBot="1" x14ac:dyDescent="0.2">
      <c r="A20" s="53"/>
      <c r="B20" s="42" t="s">
        <v>18</v>
      </c>
      <c r="C20" s="43"/>
      <c r="D20" s="69">
        <v>926401.66460000002</v>
      </c>
      <c r="E20" s="69">
        <v>1032474.3891</v>
      </c>
      <c r="F20" s="70">
        <v>89.726357804142495</v>
      </c>
      <c r="G20" s="69">
        <v>958461.38760000002</v>
      </c>
      <c r="H20" s="70">
        <v>-3.34491544623179</v>
      </c>
      <c r="I20" s="69">
        <v>62821.407700000003</v>
      </c>
      <c r="J20" s="70">
        <v>6.7812278518654097</v>
      </c>
      <c r="K20" s="69">
        <v>30822.514599999999</v>
      </c>
      <c r="L20" s="70">
        <v>3.2158326875514498</v>
      </c>
      <c r="M20" s="70">
        <v>1.0381662078927201</v>
      </c>
      <c r="N20" s="69">
        <v>33953628.841300003</v>
      </c>
      <c r="O20" s="69">
        <v>373543545.69410002</v>
      </c>
      <c r="P20" s="69">
        <v>39314</v>
      </c>
      <c r="Q20" s="69">
        <v>40593</v>
      </c>
      <c r="R20" s="70">
        <v>-3.1507895449954502</v>
      </c>
      <c r="S20" s="69">
        <v>23.564167080429399</v>
      </c>
      <c r="T20" s="69">
        <v>23.725306156233799</v>
      </c>
      <c r="U20" s="71">
        <v>-0.68383098479343496</v>
      </c>
      <c r="V20" s="55"/>
      <c r="W20" s="55"/>
    </row>
    <row r="21" spans="1:23" ht="12" thickBot="1" x14ac:dyDescent="0.2">
      <c r="A21" s="53"/>
      <c r="B21" s="42" t="s">
        <v>19</v>
      </c>
      <c r="C21" s="43"/>
      <c r="D21" s="69">
        <v>311072.538</v>
      </c>
      <c r="E21" s="69">
        <v>339147.76730000001</v>
      </c>
      <c r="F21" s="70">
        <v>91.721829831429901</v>
      </c>
      <c r="G21" s="69">
        <v>301343.59789999999</v>
      </c>
      <c r="H21" s="70">
        <v>3.2285205883910901</v>
      </c>
      <c r="I21" s="69">
        <v>27308.404999999999</v>
      </c>
      <c r="J21" s="70">
        <v>8.7787900454266392</v>
      </c>
      <c r="K21" s="69">
        <v>38205.907299999999</v>
      </c>
      <c r="L21" s="70">
        <v>12.678519658704801</v>
      </c>
      <c r="M21" s="70">
        <v>-0.28523082083696499</v>
      </c>
      <c r="N21" s="69">
        <v>9182631.6713999994</v>
      </c>
      <c r="O21" s="69">
        <v>141124741.15509999</v>
      </c>
      <c r="P21" s="69">
        <v>29750</v>
      </c>
      <c r="Q21" s="69">
        <v>30501</v>
      </c>
      <c r="R21" s="70">
        <v>-2.4622143536277501</v>
      </c>
      <c r="S21" s="69">
        <v>10.456219764705899</v>
      </c>
      <c r="T21" s="69">
        <v>10.5716453755615</v>
      </c>
      <c r="U21" s="71">
        <v>-1.1038942701375101</v>
      </c>
      <c r="V21" s="55"/>
      <c r="W21" s="55"/>
    </row>
    <row r="22" spans="1:23" ht="12" thickBot="1" x14ac:dyDescent="0.2">
      <c r="A22" s="53"/>
      <c r="B22" s="42" t="s">
        <v>20</v>
      </c>
      <c r="C22" s="43"/>
      <c r="D22" s="69">
        <v>863537.49540000001</v>
      </c>
      <c r="E22" s="69">
        <v>860873.08149999997</v>
      </c>
      <c r="F22" s="70">
        <v>100.309501360567</v>
      </c>
      <c r="G22" s="69">
        <v>806419.90280000004</v>
      </c>
      <c r="H22" s="70">
        <v>7.0828599841943296</v>
      </c>
      <c r="I22" s="69">
        <v>45006.290200000003</v>
      </c>
      <c r="J22" s="70">
        <v>5.2118513023169397</v>
      </c>
      <c r="K22" s="69">
        <v>109241.5874</v>
      </c>
      <c r="L22" s="70">
        <v>13.546489492719401</v>
      </c>
      <c r="M22" s="70">
        <v>-0.588011385854322</v>
      </c>
      <c r="N22" s="69">
        <v>21967815.580400001</v>
      </c>
      <c r="O22" s="69">
        <v>430458978.60229999</v>
      </c>
      <c r="P22" s="69">
        <v>52021</v>
      </c>
      <c r="Q22" s="69">
        <v>52522</v>
      </c>
      <c r="R22" s="70">
        <v>-0.95388599063249702</v>
      </c>
      <c r="S22" s="69">
        <v>16.599786536206501</v>
      </c>
      <c r="T22" s="69">
        <v>16.627595847454401</v>
      </c>
      <c r="U22" s="71">
        <v>-0.16752812566120501</v>
      </c>
      <c r="V22" s="55"/>
      <c r="W22" s="55"/>
    </row>
    <row r="23" spans="1:23" ht="12" thickBot="1" x14ac:dyDescent="0.2">
      <c r="A23" s="53"/>
      <c r="B23" s="42" t="s">
        <v>21</v>
      </c>
      <c r="C23" s="43"/>
      <c r="D23" s="69">
        <v>2133041.8158</v>
      </c>
      <c r="E23" s="69">
        <v>2587143.8550999998</v>
      </c>
      <c r="F23" s="70">
        <v>82.447746830744094</v>
      </c>
      <c r="G23" s="69">
        <v>2074064.7189</v>
      </c>
      <c r="H23" s="70">
        <v>2.8435514264607602</v>
      </c>
      <c r="I23" s="69">
        <v>230844.73670000001</v>
      </c>
      <c r="J23" s="70">
        <v>10.8223258911322</v>
      </c>
      <c r="K23" s="69">
        <v>192234.44680000001</v>
      </c>
      <c r="L23" s="70">
        <v>9.2684883479409201</v>
      </c>
      <c r="M23" s="70">
        <v>0.200850006555641</v>
      </c>
      <c r="N23" s="69">
        <v>63460673.542599998</v>
      </c>
      <c r="O23" s="69">
        <v>942401601.0388</v>
      </c>
      <c r="P23" s="69">
        <v>74435</v>
      </c>
      <c r="Q23" s="69">
        <v>75896</v>
      </c>
      <c r="R23" s="70">
        <v>-1.92500263518499</v>
      </c>
      <c r="S23" s="69">
        <v>28.656436028749901</v>
      </c>
      <c r="T23" s="69">
        <v>27.934100878834201</v>
      </c>
      <c r="U23" s="71">
        <v>2.5206733635370102</v>
      </c>
      <c r="V23" s="55"/>
      <c r="W23" s="55"/>
    </row>
    <row r="24" spans="1:23" ht="12" thickBot="1" x14ac:dyDescent="0.2">
      <c r="A24" s="53"/>
      <c r="B24" s="42" t="s">
        <v>22</v>
      </c>
      <c r="C24" s="43"/>
      <c r="D24" s="69">
        <v>205032.19949999999</v>
      </c>
      <c r="E24" s="69">
        <v>269337.6545</v>
      </c>
      <c r="F24" s="70">
        <v>76.1245953079316</v>
      </c>
      <c r="G24" s="69">
        <v>236201.64910000001</v>
      </c>
      <c r="H24" s="70">
        <v>-13.196118536328999</v>
      </c>
      <c r="I24" s="69">
        <v>36444.727400000003</v>
      </c>
      <c r="J24" s="70">
        <v>17.7751238531682</v>
      </c>
      <c r="K24" s="69">
        <v>35893.815699999999</v>
      </c>
      <c r="L24" s="70">
        <v>15.196259567520499</v>
      </c>
      <c r="M24" s="70">
        <v>1.5348373786853E-2</v>
      </c>
      <c r="N24" s="69">
        <v>5739408.2088000001</v>
      </c>
      <c r="O24" s="69">
        <v>98769510.425500005</v>
      </c>
      <c r="P24" s="69">
        <v>23317</v>
      </c>
      <c r="Q24" s="69">
        <v>23350</v>
      </c>
      <c r="R24" s="70">
        <v>-0.14132762312634201</v>
      </c>
      <c r="S24" s="69">
        <v>8.7932495389629892</v>
      </c>
      <c r="T24" s="69">
        <v>8.8138677473233393</v>
      </c>
      <c r="U24" s="71">
        <v>-0.234477689607171</v>
      </c>
      <c r="V24" s="55"/>
      <c r="W24" s="55"/>
    </row>
    <row r="25" spans="1:23" ht="12" thickBot="1" x14ac:dyDescent="0.2">
      <c r="A25" s="53"/>
      <c r="B25" s="42" t="s">
        <v>23</v>
      </c>
      <c r="C25" s="43"/>
      <c r="D25" s="69">
        <v>252740.61</v>
      </c>
      <c r="E25" s="69">
        <v>291822.64010000002</v>
      </c>
      <c r="F25" s="70">
        <v>86.607608619191595</v>
      </c>
      <c r="G25" s="69">
        <v>220500.66089999999</v>
      </c>
      <c r="H25" s="70">
        <v>14.6212482848844</v>
      </c>
      <c r="I25" s="69">
        <v>23884.183199999999</v>
      </c>
      <c r="J25" s="70">
        <v>9.4500773737944197</v>
      </c>
      <c r="K25" s="69">
        <v>21120.435099999999</v>
      </c>
      <c r="L25" s="70">
        <v>9.5783999076440001</v>
      </c>
      <c r="M25" s="70">
        <v>0.130856589218657</v>
      </c>
      <c r="N25" s="69">
        <v>7080212.3706999999</v>
      </c>
      <c r="O25" s="69">
        <v>99056543.715299994</v>
      </c>
      <c r="P25" s="69">
        <v>18019</v>
      </c>
      <c r="Q25" s="69">
        <v>18132</v>
      </c>
      <c r="R25" s="70">
        <v>-0.62320758879329496</v>
      </c>
      <c r="S25" s="69">
        <v>14.0263394195016</v>
      </c>
      <c r="T25" s="69">
        <v>13.8361661482462</v>
      </c>
      <c r="U25" s="71">
        <v>1.35582966850946</v>
      </c>
      <c r="V25" s="55"/>
      <c r="W25" s="55"/>
    </row>
    <row r="26" spans="1:23" ht="12" thickBot="1" x14ac:dyDescent="0.2">
      <c r="A26" s="53"/>
      <c r="B26" s="42" t="s">
        <v>24</v>
      </c>
      <c r="C26" s="43"/>
      <c r="D26" s="69">
        <v>510354.83429999999</v>
      </c>
      <c r="E26" s="69">
        <v>579384.80579999997</v>
      </c>
      <c r="F26" s="70">
        <v>88.085643460275904</v>
      </c>
      <c r="G26" s="69">
        <v>417706.2316</v>
      </c>
      <c r="H26" s="70">
        <v>22.180325714824701</v>
      </c>
      <c r="I26" s="69">
        <v>101015.8594</v>
      </c>
      <c r="J26" s="70">
        <v>19.7932600243814</v>
      </c>
      <c r="K26" s="69">
        <v>90994.549299999999</v>
      </c>
      <c r="L26" s="70">
        <v>21.784340863541999</v>
      </c>
      <c r="M26" s="70">
        <v>0.11013088341105701</v>
      </c>
      <c r="N26" s="69">
        <v>11931183.5546</v>
      </c>
      <c r="O26" s="69">
        <v>202276090.10330001</v>
      </c>
      <c r="P26" s="69">
        <v>41281</v>
      </c>
      <c r="Q26" s="69">
        <v>42443</v>
      </c>
      <c r="R26" s="70">
        <v>-2.7377895059255901</v>
      </c>
      <c r="S26" s="69">
        <v>12.362947464935401</v>
      </c>
      <c r="T26" s="69">
        <v>12.0356945550503</v>
      </c>
      <c r="U26" s="71">
        <v>2.6470460285729902</v>
      </c>
      <c r="V26" s="55"/>
      <c r="W26" s="55"/>
    </row>
    <row r="27" spans="1:23" ht="12" thickBot="1" x14ac:dyDescent="0.2">
      <c r="A27" s="53"/>
      <c r="B27" s="42" t="s">
        <v>25</v>
      </c>
      <c r="C27" s="43"/>
      <c r="D27" s="69">
        <v>229578.13560000001</v>
      </c>
      <c r="E27" s="69">
        <v>261239.53090000001</v>
      </c>
      <c r="F27" s="70">
        <v>87.880319953522005</v>
      </c>
      <c r="G27" s="69">
        <v>211158.70680000001</v>
      </c>
      <c r="H27" s="70">
        <v>8.7230259548075608</v>
      </c>
      <c r="I27" s="69">
        <v>63717.275999999998</v>
      </c>
      <c r="J27" s="70">
        <v>27.7540698000163</v>
      </c>
      <c r="K27" s="69">
        <v>63114.658100000001</v>
      </c>
      <c r="L27" s="70">
        <v>29.889678269236299</v>
      </c>
      <c r="M27" s="70">
        <v>9.5479864446890005E-3</v>
      </c>
      <c r="N27" s="69">
        <v>5746640.4658000004</v>
      </c>
      <c r="O27" s="69">
        <v>90864220.684</v>
      </c>
      <c r="P27" s="69">
        <v>30911</v>
      </c>
      <c r="Q27" s="69">
        <v>30912</v>
      </c>
      <c r="R27" s="70">
        <v>-3.2349896480380002E-3</v>
      </c>
      <c r="S27" s="69">
        <v>7.4270691857267597</v>
      </c>
      <c r="T27" s="69">
        <v>7.0267432421066296</v>
      </c>
      <c r="U27" s="71">
        <v>5.3900930987620104</v>
      </c>
      <c r="V27" s="55"/>
      <c r="W27" s="55"/>
    </row>
    <row r="28" spans="1:23" ht="12" thickBot="1" x14ac:dyDescent="0.2">
      <c r="A28" s="53"/>
      <c r="B28" s="42" t="s">
        <v>26</v>
      </c>
      <c r="C28" s="43"/>
      <c r="D28" s="69">
        <v>955023.92350000003</v>
      </c>
      <c r="E28" s="69">
        <v>1232470.8679</v>
      </c>
      <c r="F28" s="70">
        <v>77.488559638513806</v>
      </c>
      <c r="G28" s="69">
        <v>865537.78810000001</v>
      </c>
      <c r="H28" s="70">
        <v>10.3387901291331</v>
      </c>
      <c r="I28" s="69">
        <v>37661.710800000001</v>
      </c>
      <c r="J28" s="70">
        <v>3.9435358500733901</v>
      </c>
      <c r="K28" s="69">
        <v>47041.795400000003</v>
      </c>
      <c r="L28" s="70">
        <v>5.4349788127985299</v>
      </c>
      <c r="M28" s="70">
        <v>-0.19939894981134201</v>
      </c>
      <c r="N28" s="69">
        <v>27615661.194800001</v>
      </c>
      <c r="O28" s="69">
        <v>321497544.00389999</v>
      </c>
      <c r="P28" s="69">
        <v>47019</v>
      </c>
      <c r="Q28" s="69">
        <v>47001</v>
      </c>
      <c r="R28" s="70">
        <v>3.8297057509418003E-2</v>
      </c>
      <c r="S28" s="69">
        <v>20.3114469363449</v>
      </c>
      <c r="T28" s="69">
        <v>20.045169609157298</v>
      </c>
      <c r="U28" s="71">
        <v>1.3109717294987899</v>
      </c>
      <c r="V28" s="55"/>
      <c r="W28" s="55"/>
    </row>
    <row r="29" spans="1:23" ht="12" thickBot="1" x14ac:dyDescent="0.2">
      <c r="A29" s="53"/>
      <c r="B29" s="42" t="s">
        <v>27</v>
      </c>
      <c r="C29" s="43"/>
      <c r="D29" s="69">
        <v>608401.90379999997</v>
      </c>
      <c r="E29" s="69">
        <v>540625.6263</v>
      </c>
      <c r="F29" s="70">
        <v>112.53663796218</v>
      </c>
      <c r="G29" s="69">
        <v>497987.82339999999</v>
      </c>
      <c r="H29" s="70">
        <v>22.1720442170956</v>
      </c>
      <c r="I29" s="69">
        <v>75852.200800000006</v>
      </c>
      <c r="J29" s="70">
        <v>12.467449612868901</v>
      </c>
      <c r="K29" s="69">
        <v>72445.080700000006</v>
      </c>
      <c r="L29" s="70">
        <v>14.5475606623035</v>
      </c>
      <c r="M29" s="70">
        <v>4.7030385874082002E-2</v>
      </c>
      <c r="N29" s="69">
        <v>14403396.1864</v>
      </c>
      <c r="O29" s="69">
        <v>219821480.07789999</v>
      </c>
      <c r="P29" s="69">
        <v>110546</v>
      </c>
      <c r="Q29" s="69">
        <v>111032</v>
      </c>
      <c r="R29" s="70">
        <v>-0.437711650695294</v>
      </c>
      <c r="S29" s="69">
        <v>5.5036084869647004</v>
      </c>
      <c r="T29" s="69">
        <v>5.5171339811946103</v>
      </c>
      <c r="U29" s="71">
        <v>-0.24575683866219999</v>
      </c>
      <c r="V29" s="55"/>
      <c r="W29" s="55"/>
    </row>
    <row r="30" spans="1:23" ht="12" thickBot="1" x14ac:dyDescent="0.2">
      <c r="A30" s="53"/>
      <c r="B30" s="42" t="s">
        <v>28</v>
      </c>
      <c r="C30" s="43"/>
      <c r="D30" s="69">
        <v>686642.00780000002</v>
      </c>
      <c r="E30" s="69">
        <v>905414.92669999995</v>
      </c>
      <c r="F30" s="70">
        <v>75.837274994198495</v>
      </c>
      <c r="G30" s="69">
        <v>682241.93819999998</v>
      </c>
      <c r="H30" s="70">
        <v>0.64494270340651505</v>
      </c>
      <c r="I30" s="69">
        <v>82863.313899999994</v>
      </c>
      <c r="J30" s="70">
        <v>12.0679062682888</v>
      </c>
      <c r="K30" s="69">
        <v>102846.8539</v>
      </c>
      <c r="L30" s="70">
        <v>15.0748360869382</v>
      </c>
      <c r="M30" s="70">
        <v>-0.19430385317795301</v>
      </c>
      <c r="N30" s="69">
        <v>18466675.7454</v>
      </c>
      <c r="O30" s="69">
        <v>390400893.38429999</v>
      </c>
      <c r="P30" s="69">
        <v>57196</v>
      </c>
      <c r="Q30" s="69">
        <v>59006</v>
      </c>
      <c r="R30" s="70">
        <v>-3.0674846625766898</v>
      </c>
      <c r="S30" s="69">
        <v>12.005070421008501</v>
      </c>
      <c r="T30" s="69">
        <v>12.0440845981765</v>
      </c>
      <c r="U30" s="71">
        <v>-0.32498082726545702</v>
      </c>
      <c r="V30" s="55"/>
      <c r="W30" s="55"/>
    </row>
    <row r="31" spans="1:23" ht="12" thickBot="1" x14ac:dyDescent="0.2">
      <c r="A31" s="53"/>
      <c r="B31" s="42" t="s">
        <v>29</v>
      </c>
      <c r="C31" s="43"/>
      <c r="D31" s="69">
        <v>529630.16469999996</v>
      </c>
      <c r="E31" s="69">
        <v>767604.30050000001</v>
      </c>
      <c r="F31" s="70">
        <v>68.997811027766602</v>
      </c>
      <c r="G31" s="69">
        <v>648438.50930000003</v>
      </c>
      <c r="H31" s="70">
        <v>-18.322222214756401</v>
      </c>
      <c r="I31" s="69">
        <v>28166.591899999999</v>
      </c>
      <c r="J31" s="70">
        <v>5.3181623286042399</v>
      </c>
      <c r="K31" s="69">
        <v>39342.674400000004</v>
      </c>
      <c r="L31" s="70">
        <v>6.0672945600456503</v>
      </c>
      <c r="M31" s="70">
        <v>-0.28407022833201201</v>
      </c>
      <c r="N31" s="69">
        <v>37569369.517200001</v>
      </c>
      <c r="O31" s="69">
        <v>354198686.72530001</v>
      </c>
      <c r="P31" s="69">
        <v>22695</v>
      </c>
      <c r="Q31" s="69">
        <v>22827</v>
      </c>
      <c r="R31" s="70">
        <v>-0.57826258378236295</v>
      </c>
      <c r="S31" s="69">
        <v>23.3368655959462</v>
      </c>
      <c r="T31" s="69">
        <v>23.483150488456701</v>
      </c>
      <c r="U31" s="71">
        <v>-0.62684036084014205</v>
      </c>
      <c r="V31" s="55"/>
      <c r="W31" s="55"/>
    </row>
    <row r="32" spans="1:23" ht="12" thickBot="1" x14ac:dyDescent="0.2">
      <c r="A32" s="53"/>
      <c r="B32" s="42" t="s">
        <v>30</v>
      </c>
      <c r="C32" s="43"/>
      <c r="D32" s="69">
        <v>102135.78509999999</v>
      </c>
      <c r="E32" s="69">
        <v>131840.55160000001</v>
      </c>
      <c r="F32" s="70">
        <v>77.469173073453703</v>
      </c>
      <c r="G32" s="69">
        <v>114701.9016</v>
      </c>
      <c r="H32" s="70">
        <v>-10.9554561212262</v>
      </c>
      <c r="I32" s="69">
        <v>29746.0157</v>
      </c>
      <c r="J32" s="70">
        <v>29.123989863959999</v>
      </c>
      <c r="K32" s="69">
        <v>31039.542099999999</v>
      </c>
      <c r="L32" s="70">
        <v>27.061052752415701</v>
      </c>
      <c r="M32" s="70">
        <v>-4.1673501362637998E-2</v>
      </c>
      <c r="N32" s="69">
        <v>2450399.7059999998</v>
      </c>
      <c r="O32" s="69">
        <v>47717597.964299999</v>
      </c>
      <c r="P32" s="69">
        <v>22826</v>
      </c>
      <c r="Q32" s="69">
        <v>22764</v>
      </c>
      <c r="R32" s="70">
        <v>0.272359866455818</v>
      </c>
      <c r="S32" s="69">
        <v>4.4745371549986901</v>
      </c>
      <c r="T32" s="69">
        <v>4.5549625549112598</v>
      </c>
      <c r="U32" s="71">
        <v>-1.79740154403973</v>
      </c>
      <c r="V32" s="55"/>
      <c r="W32" s="55"/>
    </row>
    <row r="33" spans="1:23" ht="12" thickBot="1" x14ac:dyDescent="0.2">
      <c r="A33" s="53"/>
      <c r="B33" s="42" t="s">
        <v>31</v>
      </c>
      <c r="C33" s="43"/>
      <c r="D33" s="72"/>
      <c r="E33" s="72"/>
      <c r="F33" s="72"/>
      <c r="G33" s="69">
        <v>15.3848</v>
      </c>
      <c r="H33" s="72"/>
      <c r="I33" s="72"/>
      <c r="J33" s="72"/>
      <c r="K33" s="69">
        <v>2.9956</v>
      </c>
      <c r="L33" s="70">
        <v>19.471166346003798</v>
      </c>
      <c r="M33" s="72"/>
      <c r="N33" s="69">
        <v>12.3628</v>
      </c>
      <c r="O33" s="69">
        <v>5006.7956999999997</v>
      </c>
      <c r="P33" s="72"/>
      <c r="Q33" s="72"/>
      <c r="R33" s="72"/>
      <c r="S33" s="72"/>
      <c r="T33" s="72"/>
      <c r="U33" s="73"/>
      <c r="V33" s="55"/>
      <c r="W33" s="55"/>
    </row>
    <row r="34" spans="1:23" ht="12" thickBot="1" x14ac:dyDescent="0.2">
      <c r="A34" s="53"/>
      <c r="B34" s="42" t="s">
        <v>36</v>
      </c>
      <c r="C34" s="43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69">
        <v>10</v>
      </c>
      <c r="P34" s="72"/>
      <c r="Q34" s="72"/>
      <c r="R34" s="72"/>
      <c r="S34" s="72"/>
      <c r="T34" s="72"/>
      <c r="U34" s="73"/>
      <c r="V34" s="55"/>
      <c r="W34" s="55"/>
    </row>
    <row r="35" spans="1:23" ht="12" thickBot="1" x14ac:dyDescent="0.2">
      <c r="A35" s="53"/>
      <c r="B35" s="42" t="s">
        <v>32</v>
      </c>
      <c r="C35" s="43"/>
      <c r="D35" s="69">
        <v>156737.40109999999</v>
      </c>
      <c r="E35" s="69">
        <v>159033.00839999999</v>
      </c>
      <c r="F35" s="70">
        <v>98.556521490037994</v>
      </c>
      <c r="G35" s="69">
        <v>180167.50640000001</v>
      </c>
      <c r="H35" s="70">
        <v>-13.0046231799321</v>
      </c>
      <c r="I35" s="69">
        <v>16868.147700000001</v>
      </c>
      <c r="J35" s="70">
        <v>10.762043763401399</v>
      </c>
      <c r="K35" s="69">
        <v>20943.7637</v>
      </c>
      <c r="L35" s="70">
        <v>11.624606522278</v>
      </c>
      <c r="M35" s="70">
        <v>-0.19459807025993101</v>
      </c>
      <c r="N35" s="69">
        <v>5100178.8682000004</v>
      </c>
      <c r="O35" s="69">
        <v>57999250.134300001</v>
      </c>
      <c r="P35" s="69">
        <v>10007</v>
      </c>
      <c r="Q35" s="69">
        <v>9990</v>
      </c>
      <c r="R35" s="70">
        <v>0.17017017017018099</v>
      </c>
      <c r="S35" s="69">
        <v>15.662776166683299</v>
      </c>
      <c r="T35" s="69">
        <v>15.648375345345301</v>
      </c>
      <c r="U35" s="71">
        <v>9.1942968377521E-2</v>
      </c>
      <c r="V35" s="55"/>
      <c r="W35" s="55"/>
    </row>
    <row r="36" spans="1:23" ht="12" thickBot="1" x14ac:dyDescent="0.2">
      <c r="A36" s="53"/>
      <c r="B36" s="42" t="s">
        <v>37</v>
      </c>
      <c r="C36" s="43"/>
      <c r="D36" s="72"/>
      <c r="E36" s="69">
        <v>614323.46050000004</v>
      </c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3"/>
      <c r="V36" s="55"/>
      <c r="W36" s="55"/>
    </row>
    <row r="37" spans="1:23" ht="12" thickBot="1" x14ac:dyDescent="0.2">
      <c r="A37" s="53"/>
      <c r="B37" s="42" t="s">
        <v>38</v>
      </c>
      <c r="C37" s="43"/>
      <c r="D37" s="72"/>
      <c r="E37" s="69">
        <v>113218.67200000001</v>
      </c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3"/>
      <c r="V37" s="55"/>
      <c r="W37" s="55"/>
    </row>
    <row r="38" spans="1:23" ht="12" thickBot="1" x14ac:dyDescent="0.2">
      <c r="A38" s="53"/>
      <c r="B38" s="42" t="s">
        <v>39</v>
      </c>
      <c r="C38" s="43"/>
      <c r="D38" s="72"/>
      <c r="E38" s="69">
        <v>151451.93340000001</v>
      </c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3"/>
      <c r="V38" s="55"/>
      <c r="W38" s="55"/>
    </row>
    <row r="39" spans="1:23" ht="12" customHeight="1" thickBot="1" x14ac:dyDescent="0.2">
      <c r="A39" s="53"/>
      <c r="B39" s="42" t="s">
        <v>33</v>
      </c>
      <c r="C39" s="43"/>
      <c r="D39" s="69">
        <v>171970.08549999999</v>
      </c>
      <c r="E39" s="69">
        <v>357356.68609999999</v>
      </c>
      <c r="F39" s="70">
        <v>48.122811798147602</v>
      </c>
      <c r="G39" s="69">
        <v>252813.93229999999</v>
      </c>
      <c r="H39" s="70">
        <v>-31.977607430300601</v>
      </c>
      <c r="I39" s="69">
        <v>9496.2834000000003</v>
      </c>
      <c r="J39" s="70">
        <v>5.5220554042231997</v>
      </c>
      <c r="K39" s="69">
        <v>-10919.847900000001</v>
      </c>
      <c r="L39" s="70">
        <v>-4.3193220407813699</v>
      </c>
      <c r="M39" s="70">
        <v>-1.8696351347531099</v>
      </c>
      <c r="N39" s="69">
        <v>4679494.7970000003</v>
      </c>
      <c r="O39" s="69">
        <v>91899994.557300001</v>
      </c>
      <c r="P39" s="69">
        <v>271</v>
      </c>
      <c r="Q39" s="69">
        <v>294</v>
      </c>
      <c r="R39" s="70">
        <v>-7.8231292517006796</v>
      </c>
      <c r="S39" s="69">
        <v>634.57596125461305</v>
      </c>
      <c r="T39" s="69">
        <v>627.74001428571398</v>
      </c>
      <c r="U39" s="71">
        <v>1.0772464427084301</v>
      </c>
      <c r="V39" s="55"/>
      <c r="W39" s="55"/>
    </row>
    <row r="40" spans="1:23" ht="12" thickBot="1" x14ac:dyDescent="0.2">
      <c r="A40" s="53"/>
      <c r="B40" s="42" t="s">
        <v>34</v>
      </c>
      <c r="C40" s="43"/>
      <c r="D40" s="69">
        <v>356156.67739999999</v>
      </c>
      <c r="E40" s="69">
        <v>455690.03710000002</v>
      </c>
      <c r="F40" s="70">
        <v>78.157661656719995</v>
      </c>
      <c r="G40" s="69">
        <v>373218.24400000001</v>
      </c>
      <c r="H40" s="70">
        <v>-4.5714717525973896</v>
      </c>
      <c r="I40" s="69">
        <v>27115.031299999999</v>
      </c>
      <c r="J40" s="70">
        <v>7.6132312042958201</v>
      </c>
      <c r="K40" s="69">
        <v>26648.733700000001</v>
      </c>
      <c r="L40" s="70">
        <v>7.1402548317010996</v>
      </c>
      <c r="M40" s="70">
        <v>1.7497927115389E-2</v>
      </c>
      <c r="N40" s="69">
        <v>10745477.429</v>
      </c>
      <c r="O40" s="69">
        <v>173422715.52540001</v>
      </c>
      <c r="P40" s="69">
        <v>1966</v>
      </c>
      <c r="Q40" s="69">
        <v>2088</v>
      </c>
      <c r="R40" s="70">
        <v>-5.8429118773946396</v>
      </c>
      <c r="S40" s="69">
        <v>181.15802512716201</v>
      </c>
      <c r="T40" s="69">
        <v>174.76573591953999</v>
      </c>
      <c r="U40" s="71">
        <v>3.5285708171826999</v>
      </c>
      <c r="V40" s="55"/>
      <c r="W40" s="55"/>
    </row>
    <row r="41" spans="1:23" ht="12" thickBot="1" x14ac:dyDescent="0.2">
      <c r="A41" s="53"/>
      <c r="B41" s="42" t="s">
        <v>40</v>
      </c>
      <c r="C41" s="43"/>
      <c r="D41" s="72"/>
      <c r="E41" s="69">
        <v>203414.40349999999</v>
      </c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3"/>
      <c r="V41" s="55"/>
      <c r="W41" s="55"/>
    </row>
    <row r="42" spans="1:23" ht="12" thickBot="1" x14ac:dyDescent="0.2">
      <c r="A42" s="53"/>
      <c r="B42" s="42" t="s">
        <v>41</v>
      </c>
      <c r="C42" s="43"/>
      <c r="D42" s="72"/>
      <c r="E42" s="69">
        <v>78304.231400000004</v>
      </c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3"/>
      <c r="V42" s="55"/>
      <c r="W42" s="55"/>
    </row>
    <row r="43" spans="1:23" ht="12" thickBot="1" x14ac:dyDescent="0.2">
      <c r="A43" s="53"/>
      <c r="B43" s="42" t="s">
        <v>71</v>
      </c>
      <c r="C43" s="43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69">
        <v>6752.1368000000002</v>
      </c>
      <c r="O43" s="69">
        <v>6923.0770000000002</v>
      </c>
      <c r="P43" s="72"/>
      <c r="Q43" s="72"/>
      <c r="R43" s="72"/>
      <c r="S43" s="72"/>
      <c r="T43" s="72"/>
      <c r="U43" s="73"/>
      <c r="V43" s="55"/>
      <c r="W43" s="55"/>
    </row>
    <row r="44" spans="1:23" ht="12" thickBot="1" x14ac:dyDescent="0.2">
      <c r="A44" s="54"/>
      <c r="B44" s="42" t="s">
        <v>35</v>
      </c>
      <c r="C44" s="43"/>
      <c r="D44" s="74">
        <v>8498.9135000000006</v>
      </c>
      <c r="E44" s="75"/>
      <c r="F44" s="75"/>
      <c r="G44" s="74">
        <v>46881.908600000002</v>
      </c>
      <c r="H44" s="76">
        <v>-81.871656351465205</v>
      </c>
      <c r="I44" s="74">
        <v>972.14239999999995</v>
      </c>
      <c r="J44" s="76">
        <v>11.438431512451601</v>
      </c>
      <c r="K44" s="74">
        <v>3941.3676</v>
      </c>
      <c r="L44" s="76">
        <v>8.4070118254528605</v>
      </c>
      <c r="M44" s="76">
        <v>-0.75334896445589095</v>
      </c>
      <c r="N44" s="74">
        <v>417459.76270000002</v>
      </c>
      <c r="O44" s="74">
        <v>10688776.114</v>
      </c>
      <c r="P44" s="74">
        <v>27</v>
      </c>
      <c r="Q44" s="74">
        <v>27</v>
      </c>
      <c r="R44" s="76">
        <v>0</v>
      </c>
      <c r="S44" s="74">
        <v>314.774574074074</v>
      </c>
      <c r="T44" s="74">
        <v>471.825148148148</v>
      </c>
      <c r="U44" s="77">
        <v>-49.893030444420901</v>
      </c>
      <c r="V44" s="55"/>
      <c r="W44" s="55"/>
    </row>
  </sheetData>
  <mergeCells count="42"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43:C43"/>
    <mergeCell ref="B44:C44"/>
    <mergeCell ref="B37:C37"/>
    <mergeCell ref="B38:C38"/>
    <mergeCell ref="B39:C39"/>
    <mergeCell ref="B40:C40"/>
    <mergeCell ref="B41:C41"/>
    <mergeCell ref="B42:C42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workbookViewId="0"/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58042</v>
      </c>
      <c r="D2" s="32">
        <v>545416.90148376103</v>
      </c>
      <c r="E2" s="32">
        <v>408278.63836581202</v>
      </c>
      <c r="F2" s="32">
        <v>137138.26311794901</v>
      </c>
      <c r="G2" s="32">
        <v>408278.63836581202</v>
      </c>
      <c r="H2" s="32">
        <v>0.25143750174385099</v>
      </c>
    </row>
    <row r="3" spans="1:8" ht="14.25" x14ac:dyDescent="0.2">
      <c r="A3" s="32">
        <v>2</v>
      </c>
      <c r="B3" s="33">
        <v>13</v>
      </c>
      <c r="C3" s="32">
        <v>9399.3089999999993</v>
      </c>
      <c r="D3" s="32">
        <v>66444.340398449407</v>
      </c>
      <c r="E3" s="32">
        <v>51300.904252741901</v>
      </c>
      <c r="F3" s="32">
        <v>15143.436145707599</v>
      </c>
      <c r="G3" s="32">
        <v>51300.904252741901</v>
      </c>
      <c r="H3" s="32">
        <v>0.22791160322905399</v>
      </c>
    </row>
    <row r="4" spans="1:8" ht="14.25" x14ac:dyDescent="0.2">
      <c r="A4" s="32">
        <v>3</v>
      </c>
      <c r="B4" s="33">
        <v>14</v>
      </c>
      <c r="C4" s="32">
        <v>84839</v>
      </c>
      <c r="D4" s="32">
        <v>82844.678914529897</v>
      </c>
      <c r="E4" s="32">
        <v>59846.545209401702</v>
      </c>
      <c r="F4" s="32">
        <v>22998.133705128199</v>
      </c>
      <c r="G4" s="32">
        <v>59846.545209401702</v>
      </c>
      <c r="H4" s="32">
        <v>0.27760544197238302</v>
      </c>
    </row>
    <row r="5" spans="1:8" ht="14.25" x14ac:dyDescent="0.2">
      <c r="A5" s="32">
        <v>4</v>
      </c>
      <c r="B5" s="33">
        <v>15</v>
      </c>
      <c r="C5" s="32">
        <v>3603</v>
      </c>
      <c r="D5" s="32">
        <v>56755.895616239301</v>
      </c>
      <c r="E5" s="32">
        <v>46334.778843589702</v>
      </c>
      <c r="F5" s="32">
        <v>10421.116772649601</v>
      </c>
      <c r="G5" s="32">
        <v>46334.778843589702</v>
      </c>
      <c r="H5" s="32">
        <v>0.18361293852383201</v>
      </c>
    </row>
    <row r="6" spans="1:8" ht="14.25" x14ac:dyDescent="0.2">
      <c r="A6" s="32">
        <v>5</v>
      </c>
      <c r="B6" s="33">
        <v>16</v>
      </c>
      <c r="C6" s="32">
        <v>4491</v>
      </c>
      <c r="D6" s="32">
        <v>210571.717784615</v>
      </c>
      <c r="E6" s="32">
        <v>175238.792449573</v>
      </c>
      <c r="F6" s="32">
        <v>35332.925335042702</v>
      </c>
      <c r="G6" s="32">
        <v>175238.792449573</v>
      </c>
      <c r="H6" s="32">
        <v>0.16779520871451101</v>
      </c>
    </row>
    <row r="7" spans="1:8" ht="14.25" x14ac:dyDescent="0.2">
      <c r="A7" s="32">
        <v>6</v>
      </c>
      <c r="B7" s="33">
        <v>17</v>
      </c>
      <c r="C7" s="32">
        <v>17969</v>
      </c>
      <c r="D7" s="32">
        <v>335858.68784358999</v>
      </c>
      <c r="E7" s="32">
        <v>259838.46628547</v>
      </c>
      <c r="F7" s="32">
        <v>76020.221558119694</v>
      </c>
      <c r="G7" s="32">
        <v>259838.46628547</v>
      </c>
      <c r="H7" s="32">
        <v>0.226345854103743</v>
      </c>
    </row>
    <row r="8" spans="1:8" ht="14.25" x14ac:dyDescent="0.2">
      <c r="A8" s="32">
        <v>7</v>
      </c>
      <c r="B8" s="33">
        <v>18</v>
      </c>
      <c r="C8" s="32">
        <v>95621</v>
      </c>
      <c r="D8" s="32">
        <v>170109.99823846199</v>
      </c>
      <c r="E8" s="32">
        <v>136825.07496324799</v>
      </c>
      <c r="F8" s="32">
        <v>33284.923275213703</v>
      </c>
      <c r="G8" s="32">
        <v>136825.07496324799</v>
      </c>
      <c r="H8" s="32">
        <v>0.195667060254475</v>
      </c>
    </row>
    <row r="9" spans="1:8" ht="14.25" x14ac:dyDescent="0.2">
      <c r="A9" s="32">
        <v>8</v>
      </c>
      <c r="B9" s="33">
        <v>19</v>
      </c>
      <c r="C9" s="32">
        <v>10044</v>
      </c>
      <c r="D9" s="32">
        <v>104137.68839401699</v>
      </c>
      <c r="E9" s="32">
        <v>83357.900205982907</v>
      </c>
      <c r="F9" s="32">
        <v>20779.788188034199</v>
      </c>
      <c r="G9" s="32">
        <v>83357.900205982907</v>
      </c>
      <c r="H9" s="32">
        <v>0.19954147733154401</v>
      </c>
    </row>
    <row r="10" spans="1:8" ht="14.25" x14ac:dyDescent="0.2">
      <c r="A10" s="32">
        <v>9</v>
      </c>
      <c r="B10" s="33">
        <v>21</v>
      </c>
      <c r="C10" s="32">
        <v>148026</v>
      </c>
      <c r="D10" s="32">
        <v>575729.06813162402</v>
      </c>
      <c r="E10" s="32">
        <v>561403.96862735006</v>
      </c>
      <c r="F10" s="32">
        <v>14325.099504273499</v>
      </c>
      <c r="G10" s="32">
        <v>561403.96862735006</v>
      </c>
      <c r="H10" s="36">
        <v>2.48816679532298E-2</v>
      </c>
    </row>
    <row r="11" spans="1:8" ht="14.25" x14ac:dyDescent="0.2">
      <c r="A11" s="32">
        <v>10</v>
      </c>
      <c r="B11" s="33">
        <v>22</v>
      </c>
      <c r="C11" s="32">
        <v>24150</v>
      </c>
      <c r="D11" s="32">
        <v>391846.47798119701</v>
      </c>
      <c r="E11" s="32">
        <v>350599.19180854701</v>
      </c>
      <c r="F11" s="32">
        <v>41247.286172649598</v>
      </c>
      <c r="G11" s="32">
        <v>350599.19180854701</v>
      </c>
      <c r="H11" s="32">
        <v>0.105263894128018</v>
      </c>
    </row>
    <row r="12" spans="1:8" ht="14.25" x14ac:dyDescent="0.2">
      <c r="A12" s="32">
        <v>11</v>
      </c>
      <c r="B12" s="33">
        <v>23</v>
      </c>
      <c r="C12" s="32">
        <v>153749.26999999999</v>
      </c>
      <c r="D12" s="32">
        <v>1190572.6902717899</v>
      </c>
      <c r="E12" s="32">
        <v>999704.77510085504</v>
      </c>
      <c r="F12" s="32">
        <v>190867.91517093999</v>
      </c>
      <c r="G12" s="32">
        <v>999704.77510085504</v>
      </c>
      <c r="H12" s="32">
        <v>0.160316053551814</v>
      </c>
    </row>
    <row r="13" spans="1:8" ht="14.25" x14ac:dyDescent="0.2">
      <c r="A13" s="32">
        <v>12</v>
      </c>
      <c r="B13" s="33">
        <v>24</v>
      </c>
      <c r="C13" s="32">
        <v>34576.591999999997</v>
      </c>
      <c r="D13" s="32">
        <v>768018.93758376106</v>
      </c>
      <c r="E13" s="32">
        <v>743235.81848632498</v>
      </c>
      <c r="F13" s="32">
        <v>24783.119097435901</v>
      </c>
      <c r="G13" s="32">
        <v>743235.81848632498</v>
      </c>
      <c r="H13" s="32">
        <v>3.2268890628407203E-2</v>
      </c>
    </row>
    <row r="14" spans="1:8" ht="14.25" x14ac:dyDescent="0.2">
      <c r="A14" s="32">
        <v>13</v>
      </c>
      <c r="B14" s="33">
        <v>25</v>
      </c>
      <c r="C14" s="32">
        <v>82022</v>
      </c>
      <c r="D14" s="32">
        <v>926401.64029999997</v>
      </c>
      <c r="E14" s="32">
        <v>863580.25690000004</v>
      </c>
      <c r="F14" s="32">
        <v>62821.383399999999</v>
      </c>
      <c r="G14" s="32">
        <v>863580.25690000004</v>
      </c>
      <c r="H14" s="32">
        <v>6.7812254066882197E-2</v>
      </c>
    </row>
    <row r="15" spans="1:8" ht="14.25" x14ac:dyDescent="0.2">
      <c r="A15" s="32">
        <v>14</v>
      </c>
      <c r="B15" s="33">
        <v>26</v>
      </c>
      <c r="C15" s="32">
        <v>62024</v>
      </c>
      <c r="D15" s="32">
        <v>311072.27914914198</v>
      </c>
      <c r="E15" s="32">
        <v>283764.13296185603</v>
      </c>
      <c r="F15" s="32">
        <v>27308.146187285402</v>
      </c>
      <c r="G15" s="32">
        <v>283764.13296185603</v>
      </c>
      <c r="H15" s="32">
        <v>8.7787141502868093E-2</v>
      </c>
    </row>
    <row r="16" spans="1:8" ht="14.25" x14ac:dyDescent="0.2">
      <c r="A16" s="32">
        <v>15</v>
      </c>
      <c r="B16" s="33">
        <v>27</v>
      </c>
      <c r="C16" s="32">
        <v>113564.13800000001</v>
      </c>
      <c r="D16" s="32">
        <v>863538.09180000005</v>
      </c>
      <c r="E16" s="32">
        <v>818531.20200000005</v>
      </c>
      <c r="F16" s="32">
        <v>45006.889799999997</v>
      </c>
      <c r="G16" s="32">
        <v>818531.20200000005</v>
      </c>
      <c r="H16" s="32">
        <v>5.2119171380367799E-2</v>
      </c>
    </row>
    <row r="17" spans="1:8" ht="14.25" x14ac:dyDescent="0.2">
      <c r="A17" s="32">
        <v>16</v>
      </c>
      <c r="B17" s="33">
        <v>29</v>
      </c>
      <c r="C17" s="32">
        <v>167197</v>
      </c>
      <c r="D17" s="32">
        <v>2133043.0229581199</v>
      </c>
      <c r="E17" s="32">
        <v>1902197.1029812</v>
      </c>
      <c r="F17" s="32">
        <v>230845.919976923</v>
      </c>
      <c r="G17" s="32">
        <v>1902197.1029812</v>
      </c>
      <c r="H17" s="32">
        <v>0.10822375240082301</v>
      </c>
    </row>
    <row r="18" spans="1:8" ht="14.25" x14ac:dyDescent="0.2">
      <c r="A18" s="32">
        <v>17</v>
      </c>
      <c r="B18" s="33">
        <v>31</v>
      </c>
      <c r="C18" s="32">
        <v>25056.407999999999</v>
      </c>
      <c r="D18" s="32">
        <v>205032.18879946301</v>
      </c>
      <c r="E18" s="32">
        <v>168587.471247329</v>
      </c>
      <c r="F18" s="32">
        <v>36444.717552133698</v>
      </c>
      <c r="G18" s="32">
        <v>168587.471247329</v>
      </c>
      <c r="H18" s="32">
        <v>0.177751199777609</v>
      </c>
    </row>
    <row r="19" spans="1:8" ht="14.25" x14ac:dyDescent="0.2">
      <c r="A19" s="32">
        <v>18</v>
      </c>
      <c r="B19" s="33">
        <v>32</v>
      </c>
      <c r="C19" s="32">
        <v>15722.367</v>
      </c>
      <c r="D19" s="32">
        <v>252740.61019115799</v>
      </c>
      <c r="E19" s="32">
        <v>228856.42745395299</v>
      </c>
      <c r="F19" s="32">
        <v>23884.182737204999</v>
      </c>
      <c r="G19" s="32">
        <v>228856.42745395299</v>
      </c>
      <c r="H19" s="32">
        <v>9.4500771835362998E-2</v>
      </c>
    </row>
    <row r="20" spans="1:8" ht="14.25" x14ac:dyDescent="0.2">
      <c r="A20" s="32">
        <v>19</v>
      </c>
      <c r="B20" s="33">
        <v>33</v>
      </c>
      <c r="C20" s="32">
        <v>33091.29</v>
      </c>
      <c r="D20" s="32">
        <v>510354.841826919</v>
      </c>
      <c r="E20" s="32">
        <v>409338.92480227002</v>
      </c>
      <c r="F20" s="32">
        <v>101015.917024649</v>
      </c>
      <c r="G20" s="32">
        <v>409338.92480227002</v>
      </c>
      <c r="H20" s="32">
        <v>0.19793271023557299</v>
      </c>
    </row>
    <row r="21" spans="1:8" ht="14.25" x14ac:dyDescent="0.2">
      <c r="A21" s="32">
        <v>20</v>
      </c>
      <c r="B21" s="33">
        <v>34</v>
      </c>
      <c r="C21" s="32">
        <v>36851.125</v>
      </c>
      <c r="D21" s="32">
        <v>229578.07874416499</v>
      </c>
      <c r="E21" s="32">
        <v>165860.87162445299</v>
      </c>
      <c r="F21" s="32">
        <v>63717.207119711202</v>
      </c>
      <c r="G21" s="32">
        <v>165860.87162445299</v>
      </c>
      <c r="H21" s="32">
        <v>0.27754046670420901</v>
      </c>
    </row>
    <row r="22" spans="1:8" ht="14.25" x14ac:dyDescent="0.2">
      <c r="A22" s="32">
        <v>21</v>
      </c>
      <c r="B22" s="33">
        <v>35</v>
      </c>
      <c r="C22" s="32">
        <v>40068.792000000001</v>
      </c>
      <c r="D22" s="32">
        <v>955023.92042212398</v>
      </c>
      <c r="E22" s="32">
        <v>917362.21677699103</v>
      </c>
      <c r="F22" s="32">
        <v>37661.7036451327</v>
      </c>
      <c r="G22" s="32">
        <v>917362.21677699103</v>
      </c>
      <c r="H22" s="32">
        <v>3.9435351136007303E-2</v>
      </c>
    </row>
    <row r="23" spans="1:8" ht="14.25" x14ac:dyDescent="0.2">
      <c r="A23" s="32">
        <v>22</v>
      </c>
      <c r="B23" s="33">
        <v>36</v>
      </c>
      <c r="C23" s="32">
        <v>203838.74100000001</v>
      </c>
      <c r="D23" s="32">
        <v>608401.90408407105</v>
      </c>
      <c r="E23" s="32">
        <v>532549.70221596595</v>
      </c>
      <c r="F23" s="32">
        <v>75852.201868104807</v>
      </c>
      <c r="G23" s="32">
        <v>532549.70221596595</v>
      </c>
      <c r="H23" s="32">
        <v>0.124674497826067</v>
      </c>
    </row>
    <row r="24" spans="1:8" ht="14.25" x14ac:dyDescent="0.2">
      <c r="A24" s="32">
        <v>23</v>
      </c>
      <c r="B24" s="33">
        <v>37</v>
      </c>
      <c r="C24" s="32">
        <v>83738.532000000007</v>
      </c>
      <c r="D24" s="32">
        <v>686642.05927699106</v>
      </c>
      <c r="E24" s="32">
        <v>603778.661095722</v>
      </c>
      <c r="F24" s="32">
        <v>82863.398181269295</v>
      </c>
      <c r="G24" s="32">
        <v>603778.661095722</v>
      </c>
      <c r="H24" s="32">
        <v>0.120679176379789</v>
      </c>
    </row>
    <row r="25" spans="1:8" ht="14.25" x14ac:dyDescent="0.2">
      <c r="A25" s="32">
        <v>24</v>
      </c>
      <c r="B25" s="33">
        <v>38</v>
      </c>
      <c r="C25" s="32">
        <v>104102.954</v>
      </c>
      <c r="D25" s="32">
        <v>529630.13617876102</v>
      </c>
      <c r="E25" s="32">
        <v>501463.560392035</v>
      </c>
      <c r="F25" s="32">
        <v>28166.575786725702</v>
      </c>
      <c r="G25" s="32">
        <v>501463.560392035</v>
      </c>
      <c r="H25" s="32">
        <v>5.3181595726303002E-2</v>
      </c>
    </row>
    <row r="26" spans="1:8" ht="14.25" x14ac:dyDescent="0.2">
      <c r="A26" s="32">
        <v>25</v>
      </c>
      <c r="B26" s="33">
        <v>39</v>
      </c>
      <c r="C26" s="32">
        <v>76835.205000000002</v>
      </c>
      <c r="D26" s="32">
        <v>102135.718750858</v>
      </c>
      <c r="E26" s="32">
        <v>72389.761064660095</v>
      </c>
      <c r="F26" s="32">
        <v>29745.957686198399</v>
      </c>
      <c r="G26" s="32">
        <v>72389.761064660095</v>
      </c>
      <c r="H26" s="32">
        <v>0.29123951982712598</v>
      </c>
    </row>
    <row r="27" spans="1:8" ht="14.25" x14ac:dyDescent="0.2">
      <c r="A27" s="32">
        <v>26</v>
      </c>
      <c r="B27" s="33">
        <v>42</v>
      </c>
      <c r="C27" s="32">
        <v>8225.9740000000002</v>
      </c>
      <c r="D27" s="32">
        <v>156737.40100000001</v>
      </c>
      <c r="E27" s="32">
        <v>139869.25630000001</v>
      </c>
      <c r="F27" s="32">
        <v>16868.144700000001</v>
      </c>
      <c r="G27" s="32">
        <v>139869.25630000001</v>
      </c>
      <c r="H27" s="32">
        <v>0.107620418562383</v>
      </c>
    </row>
    <row r="28" spans="1:8" ht="14.25" x14ac:dyDescent="0.2">
      <c r="A28" s="32">
        <v>27</v>
      </c>
      <c r="B28" s="33">
        <v>75</v>
      </c>
      <c r="C28" s="32">
        <v>281</v>
      </c>
      <c r="D28" s="32">
        <v>171970.085470085</v>
      </c>
      <c r="E28" s="32">
        <v>162473.803418803</v>
      </c>
      <c r="F28" s="32">
        <v>9496.2820512820508</v>
      </c>
      <c r="G28" s="32">
        <v>162473.803418803</v>
      </c>
      <c r="H28" s="32">
        <v>5.5220546209090199E-2</v>
      </c>
    </row>
    <row r="29" spans="1:8" ht="14.25" x14ac:dyDescent="0.2">
      <c r="A29" s="32">
        <v>28</v>
      </c>
      <c r="B29" s="33">
        <v>76</v>
      </c>
      <c r="C29" s="32">
        <v>2453</v>
      </c>
      <c r="D29" s="32">
        <v>356156.66983076901</v>
      </c>
      <c r="E29" s="32">
        <v>329041.645623077</v>
      </c>
      <c r="F29" s="32">
        <v>27115.024207692299</v>
      </c>
      <c r="G29" s="32">
        <v>329041.645623077</v>
      </c>
      <c r="H29" s="32">
        <v>7.6132293747513499E-2</v>
      </c>
    </row>
    <row r="30" spans="1:8" ht="14.25" x14ac:dyDescent="0.2">
      <c r="A30" s="32">
        <v>29</v>
      </c>
      <c r="B30" s="33">
        <v>99</v>
      </c>
      <c r="C30" s="32">
        <v>28</v>
      </c>
      <c r="D30" s="32">
        <v>8498.9138491793401</v>
      </c>
      <c r="E30" s="32">
        <v>7526.7708947885903</v>
      </c>
      <c r="F30" s="32">
        <v>972.14295439074203</v>
      </c>
      <c r="G30" s="32">
        <v>7526.7708947885903</v>
      </c>
      <c r="H30" s="32">
        <v>0.114384375655792</v>
      </c>
    </row>
    <row r="31" spans="1:8" ht="14.25" x14ac:dyDescent="0.2">
      <c r="A31" s="32"/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2014-11-20T05:57:36Z</dcterms:modified>
</cp:coreProperties>
</file>