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<sst xmlns="http://schemas.openxmlformats.org/spreadsheetml/2006/main" count="116" uniqueCount="73">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</sst>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16171836.429199999</v>
      </c>
      <c r="F3" s="25">
        <f>RA!I7</f>
        <v>1634030.7879000001</v>
      </c>
      <c r="G3" s="16">
        <f>E3-F3</f>
        <v>14537805.641299998</v>
      </c>
      <c r="H3" s="27">
        <f>RA!J7</f>
        <v>10.10417583095</v>
      </c>
      <c r="I3" s="20">
        <f>SUM(I4:I40)</f>
        <v>16171841.648998417</v>
      </c>
      <c r="J3" s="21">
        <f>SUM(J4:J40)</f>
        <v>14537805.704052575</v>
      </c>
      <c r="K3" s="22">
        <f>E3-I3</f>
        <v>-5.2197984177619219</v>
      </c>
      <c r="L3" s="22">
        <f>G3-J3</f>
        <v>-6.2752576544880867E-2</v>
      </c>
    </row>
    <row r="4" spans="1:13" x14ac:dyDescent="0.15">
      <c r="A4" s="41">
        <f>RA!A8</f>
        <v>41991</v>
      </c>
      <c r="B4" s="12">
        <v>12</v>
      </c>
      <c r="C4" s="38" t="s">
        <v>6</v>
      </c>
      <c r="D4" s="38"/>
      <c r="E4" s="15">
        <f>VLOOKUP(C4,RA!B8:D39,3,0)</f>
        <v>675403.5013</v>
      </c>
      <c r="F4" s="25">
        <f>VLOOKUP(C4,RA!B8:I43,8,0)</f>
        <v>135285.4074</v>
      </c>
      <c r="G4" s="16">
        <f t="shared" ref="G4:G40" si="0">E4-F4</f>
        <v>540118.09389999998</v>
      </c>
      <c r="H4" s="27">
        <f>RA!J8</f>
        <v>20.030308865679</v>
      </c>
      <c r="I4" s="20">
        <f>VLOOKUP(B4,RMS!B:D,3,FALSE)</f>
        <v>675404.23059658101</v>
      </c>
      <c r="J4" s="21">
        <f>VLOOKUP(B4,RMS!B:E,4,FALSE)</f>
        <v>540118.10048205103</v>
      </c>
      <c r="K4" s="22">
        <f t="shared" ref="K4:K40" si="1">E4-I4</f>
        <v>-0.72929658100474626</v>
      </c>
      <c r="L4" s="22">
        <f t="shared" ref="L4:L40" si="2">G4-J4</f>
        <v>-6.5820510499179363E-3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73756.334000000003</v>
      </c>
      <c r="F5" s="25">
        <f>VLOOKUP(C5,RA!B9:I44,8,0)</f>
        <v>17223.967199999999</v>
      </c>
      <c r="G5" s="16">
        <f t="shared" si="0"/>
        <v>56532.366800000003</v>
      </c>
      <c r="H5" s="27">
        <f>RA!J9</f>
        <v>23.352526170837098</v>
      </c>
      <c r="I5" s="20">
        <f>VLOOKUP(B5,RMS!B:D,3,FALSE)</f>
        <v>73756.384672732805</v>
      </c>
      <c r="J5" s="21">
        <f>VLOOKUP(B5,RMS!B:E,4,FALSE)</f>
        <v>56532.370344557901</v>
      </c>
      <c r="K5" s="22">
        <f t="shared" si="1"/>
        <v>-5.0672732802922837E-2</v>
      </c>
      <c r="L5" s="22">
        <f t="shared" si="2"/>
        <v>-3.5445578978396952E-3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93918.072100000005</v>
      </c>
      <c r="F6" s="25">
        <f>VLOOKUP(C6,RA!B10:I45,8,0)</f>
        <v>25006.3433</v>
      </c>
      <c r="G6" s="16">
        <f t="shared" si="0"/>
        <v>68911.728800000012</v>
      </c>
      <c r="H6" s="27">
        <f>RA!J10</f>
        <v>26.6256991235662</v>
      </c>
      <c r="I6" s="20">
        <f>VLOOKUP(B6,RMS!B:D,3,FALSE)</f>
        <v>93919.990322222206</v>
      </c>
      <c r="J6" s="21">
        <f>VLOOKUP(B6,RMS!B:E,4,FALSE)</f>
        <v>68911.728880341907</v>
      </c>
      <c r="K6" s="22">
        <f t="shared" si="1"/>
        <v>-1.9182222222007113</v>
      </c>
      <c r="L6" s="22">
        <f t="shared" si="2"/>
        <v>-8.0341895227320492E-5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112025.0785</v>
      </c>
      <c r="F7" s="25">
        <f>VLOOKUP(C7,RA!B11:I46,8,0)</f>
        <v>11383.651599999999</v>
      </c>
      <c r="G7" s="16">
        <f t="shared" si="0"/>
        <v>100641.42690000001</v>
      </c>
      <c r="H7" s="27">
        <f>RA!J11</f>
        <v>10.1616992841473</v>
      </c>
      <c r="I7" s="20">
        <f>VLOOKUP(B7,RMS!B:D,3,FALSE)</f>
        <v>112025.106346154</v>
      </c>
      <c r="J7" s="21">
        <f>VLOOKUP(B7,RMS!B:E,4,FALSE)</f>
        <v>100641.42726837601</v>
      </c>
      <c r="K7" s="22">
        <f t="shared" si="1"/>
        <v>-2.7846154000144452E-2</v>
      </c>
      <c r="L7" s="22">
        <f t="shared" si="2"/>
        <v>-3.6837600055150688E-4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323828.64380000002</v>
      </c>
      <c r="F8" s="25">
        <f>VLOOKUP(C8,RA!B12:I47,8,0)</f>
        <v>38304.037900000003</v>
      </c>
      <c r="G8" s="16">
        <f t="shared" si="0"/>
        <v>285524.60590000002</v>
      </c>
      <c r="H8" s="27">
        <f>RA!J12</f>
        <v>11.8284897378186</v>
      </c>
      <c r="I8" s="20">
        <f>VLOOKUP(B8,RMS!B:D,3,FALSE)</f>
        <v>323828.63397094002</v>
      </c>
      <c r="J8" s="21">
        <f>VLOOKUP(B8,RMS!B:E,4,FALSE)</f>
        <v>285524.60640512803</v>
      </c>
      <c r="K8" s="22">
        <f t="shared" si="1"/>
        <v>9.8290599999018013E-3</v>
      </c>
      <c r="L8" s="22">
        <f t="shared" si="2"/>
        <v>-5.051280022598803E-4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346973.90110000002</v>
      </c>
      <c r="F9" s="25">
        <f>VLOOKUP(C9,RA!B13:I48,8,0)</f>
        <v>75967.127200000003</v>
      </c>
      <c r="G9" s="16">
        <f t="shared" si="0"/>
        <v>271006.77390000003</v>
      </c>
      <c r="H9" s="27">
        <f>RA!J13</f>
        <v>21.894190588734201</v>
      </c>
      <c r="I9" s="20">
        <f>VLOOKUP(B9,RMS!B:D,3,FALSE)</f>
        <v>346974.10090085497</v>
      </c>
      <c r="J9" s="21">
        <f>VLOOKUP(B9,RMS!B:E,4,FALSE)</f>
        <v>271006.77433247899</v>
      </c>
      <c r="K9" s="22">
        <f t="shared" si="1"/>
        <v>-0.19980085495626554</v>
      </c>
      <c r="L9" s="22">
        <f t="shared" si="2"/>
        <v>-4.3247896246612072E-4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227634.489</v>
      </c>
      <c r="F10" s="25">
        <f>VLOOKUP(C10,RA!B14:I49,8,0)</f>
        <v>37970.236299999997</v>
      </c>
      <c r="G10" s="16">
        <f t="shared" si="0"/>
        <v>189664.25270000001</v>
      </c>
      <c r="H10" s="27">
        <f>RA!J14</f>
        <v>16.680352993434099</v>
      </c>
      <c r="I10" s="20">
        <f>VLOOKUP(B10,RMS!B:D,3,FALSE)</f>
        <v>227634.49017094</v>
      </c>
      <c r="J10" s="21">
        <f>VLOOKUP(B10,RMS!B:E,4,FALSE)</f>
        <v>189664.255521368</v>
      </c>
      <c r="K10" s="22">
        <f t="shared" si="1"/>
        <v>-1.1709399987012148E-3</v>
      </c>
      <c r="L10" s="22">
        <f t="shared" si="2"/>
        <v>-2.8213679906912148E-3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219174.16399999999</v>
      </c>
      <c r="F11" s="25">
        <f>VLOOKUP(C11,RA!B15:I50,8,0)</f>
        <v>-58236.7791</v>
      </c>
      <c r="G11" s="16">
        <f t="shared" si="0"/>
        <v>277410.94309999997</v>
      </c>
      <c r="H11" s="27">
        <f>RA!J15</f>
        <v>-26.571005467597001</v>
      </c>
      <c r="I11" s="20">
        <f>VLOOKUP(B11,RMS!B:D,3,FALSE)</f>
        <v>219174.57348034199</v>
      </c>
      <c r="J11" s="21">
        <f>VLOOKUP(B11,RMS!B:E,4,FALSE)</f>
        <v>277410.94469230802</v>
      </c>
      <c r="K11" s="22">
        <f t="shared" si="1"/>
        <v>-0.40948034200118855</v>
      </c>
      <c r="L11" s="22">
        <f t="shared" si="2"/>
        <v>-1.5923080500215292E-3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724263.71669999999</v>
      </c>
      <c r="F12" s="25">
        <f>VLOOKUP(C12,RA!B16:I51,8,0)</f>
        <v>19127.678500000002</v>
      </c>
      <c r="G12" s="16">
        <f t="shared" si="0"/>
        <v>705136.03819999995</v>
      </c>
      <c r="H12" s="27">
        <f>RA!J16</f>
        <v>2.64098256739305</v>
      </c>
      <c r="I12" s="20">
        <f>VLOOKUP(B12,RMS!B:D,3,FALSE)</f>
        <v>724263.48272991495</v>
      </c>
      <c r="J12" s="21">
        <f>VLOOKUP(B12,RMS!B:E,4,FALSE)</f>
        <v>705136.03828803403</v>
      </c>
      <c r="K12" s="22">
        <f t="shared" si="1"/>
        <v>0.23397008504252881</v>
      </c>
      <c r="L12" s="22">
        <f t="shared" si="2"/>
        <v>-8.8034081272780895E-5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475941.96189999999</v>
      </c>
      <c r="F13" s="25">
        <f>VLOOKUP(C13,RA!B17:I52,8,0)</f>
        <v>55577.878100000002</v>
      </c>
      <c r="G13" s="16">
        <f t="shared" si="0"/>
        <v>420364.08380000002</v>
      </c>
      <c r="H13" s="27">
        <f>RA!J17</f>
        <v>11.6774486280068</v>
      </c>
      <c r="I13" s="20">
        <f>VLOOKUP(B13,RMS!B:D,3,FALSE)</f>
        <v>475942.038311966</v>
      </c>
      <c r="J13" s="21">
        <f>VLOOKUP(B13,RMS!B:E,4,FALSE)</f>
        <v>420364.084113675</v>
      </c>
      <c r="K13" s="22">
        <f t="shared" si="1"/>
        <v>-7.6411966001614928E-2</v>
      </c>
      <c r="L13" s="22">
        <f t="shared" si="2"/>
        <v>-3.1367497285827994E-4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1312226.0782999999</v>
      </c>
      <c r="F14" s="25">
        <f>VLOOKUP(C14,RA!B18:I53,8,0)</f>
        <v>205612.6937</v>
      </c>
      <c r="G14" s="16">
        <f t="shared" si="0"/>
        <v>1106613.3846</v>
      </c>
      <c r="H14" s="27">
        <f>RA!J18</f>
        <v>15.6689991991603</v>
      </c>
      <c r="I14" s="20">
        <f>VLOOKUP(B14,RMS!B:D,3,FALSE)</f>
        <v>1312226.0172162401</v>
      </c>
      <c r="J14" s="21">
        <f>VLOOKUP(B14,RMS!B:E,4,FALSE)</f>
        <v>1106613.37547692</v>
      </c>
      <c r="K14" s="22">
        <f t="shared" si="1"/>
        <v>6.1083759879693389E-2</v>
      </c>
      <c r="L14" s="22">
        <f t="shared" si="2"/>
        <v>9.1230799444019794E-3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614669.27910000004</v>
      </c>
      <c r="F15" s="25">
        <f>VLOOKUP(C15,RA!B19:I54,8,0)</f>
        <v>38679.468399999998</v>
      </c>
      <c r="G15" s="16">
        <f t="shared" si="0"/>
        <v>575989.81070000003</v>
      </c>
      <c r="H15" s="27">
        <f>RA!J19</f>
        <v>6.2927284175702702</v>
      </c>
      <c r="I15" s="20">
        <f>VLOOKUP(B15,RMS!B:D,3,FALSE)</f>
        <v>614669.32549059798</v>
      </c>
      <c r="J15" s="21">
        <f>VLOOKUP(B15,RMS!B:E,4,FALSE)</f>
        <v>575989.80947265006</v>
      </c>
      <c r="K15" s="22">
        <f t="shared" si="1"/>
        <v>-4.6390597941353917E-2</v>
      </c>
      <c r="L15" s="22">
        <f t="shared" si="2"/>
        <v>1.2273499742150307E-3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1029748.5214</v>
      </c>
      <c r="F16" s="25">
        <f>VLOOKUP(C16,RA!B20:I55,8,0)</f>
        <v>65094.869200000001</v>
      </c>
      <c r="G16" s="16">
        <f t="shared" si="0"/>
        <v>964653.65220000001</v>
      </c>
      <c r="H16" s="27">
        <f>RA!J20</f>
        <v>6.3214336167727598</v>
      </c>
      <c r="I16" s="20">
        <f>VLOOKUP(B16,RMS!B:D,3,FALSE)</f>
        <v>1029748.6526</v>
      </c>
      <c r="J16" s="21">
        <f>VLOOKUP(B16,RMS!B:E,4,FALSE)</f>
        <v>964653.65220000001</v>
      </c>
      <c r="K16" s="22">
        <f t="shared" si="1"/>
        <v>-0.13120000006165355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372389.25770000002</v>
      </c>
      <c r="F17" s="25">
        <f>VLOOKUP(C17,RA!B21:I56,8,0)</f>
        <v>46268.481899999999</v>
      </c>
      <c r="G17" s="16">
        <f t="shared" si="0"/>
        <v>326120.7758</v>
      </c>
      <c r="H17" s="27">
        <f>RA!J21</f>
        <v>12.424762783376099</v>
      </c>
      <c r="I17" s="20">
        <f>VLOOKUP(B17,RMS!B:D,3,FALSE)</f>
        <v>372388.83228427498</v>
      </c>
      <c r="J17" s="21">
        <f>VLOOKUP(B17,RMS!B:E,4,FALSE)</f>
        <v>326120.77561320597</v>
      </c>
      <c r="K17" s="22">
        <f t="shared" si="1"/>
        <v>0.42541572503978387</v>
      </c>
      <c r="L17" s="22">
        <f t="shared" si="2"/>
        <v>1.8679403001442552E-4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838241.19290000002</v>
      </c>
      <c r="F18" s="25">
        <f>VLOOKUP(C18,RA!B22:I57,8,0)</f>
        <v>98159.628100000002</v>
      </c>
      <c r="G18" s="16">
        <f t="shared" si="0"/>
        <v>740081.56480000005</v>
      </c>
      <c r="H18" s="27">
        <f>RA!J22</f>
        <v>11.7101890161714</v>
      </c>
      <c r="I18" s="20">
        <f>VLOOKUP(B18,RMS!B:D,3,FALSE)</f>
        <v>838241.95409999997</v>
      </c>
      <c r="J18" s="21">
        <f>VLOOKUP(B18,RMS!B:E,4,FALSE)</f>
        <v>740081.56339999998</v>
      </c>
      <c r="K18" s="22">
        <f t="shared" si="1"/>
        <v>-0.76119999994989485</v>
      </c>
      <c r="L18" s="22">
        <f t="shared" si="2"/>
        <v>1.4000000664964318E-3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2689096.6068000002</v>
      </c>
      <c r="F19" s="25">
        <f>VLOOKUP(C19,RA!B23:I58,8,0)</f>
        <v>261443.80809999999</v>
      </c>
      <c r="G19" s="16">
        <f t="shared" si="0"/>
        <v>2427652.7987000002</v>
      </c>
      <c r="H19" s="27">
        <f>RA!J23</f>
        <v>9.7223657729097201</v>
      </c>
      <c r="I19" s="20">
        <f>VLOOKUP(B19,RMS!B:D,3,FALSE)</f>
        <v>2689098.5576999998</v>
      </c>
      <c r="J19" s="21">
        <f>VLOOKUP(B19,RMS!B:E,4,FALSE)</f>
        <v>2427652.8198564099</v>
      </c>
      <c r="K19" s="22">
        <f t="shared" si="1"/>
        <v>-1.950899999588728</v>
      </c>
      <c r="L19" s="22">
        <f t="shared" si="2"/>
        <v>-2.1156409755349159E-2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276485.1251</v>
      </c>
      <c r="F20" s="25">
        <f>VLOOKUP(C20,RA!B24:I59,8,0)</f>
        <v>47209.566899999998</v>
      </c>
      <c r="G20" s="16">
        <f t="shared" si="0"/>
        <v>229275.5582</v>
      </c>
      <c r="H20" s="27">
        <f>RA!J24</f>
        <v>17.074902992674598</v>
      </c>
      <c r="I20" s="20">
        <f>VLOOKUP(B20,RMS!B:D,3,FALSE)</f>
        <v>276485.132231722</v>
      </c>
      <c r="J20" s="21">
        <f>VLOOKUP(B20,RMS!B:E,4,FALSE)</f>
        <v>229275.55925168699</v>
      </c>
      <c r="K20" s="22">
        <f t="shared" si="1"/>
        <v>-7.1317219990305603E-3</v>
      </c>
      <c r="L20" s="22">
        <f t="shared" si="2"/>
        <v>-1.0516869951970875E-3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391812.1654</v>
      </c>
      <c r="F21" s="25">
        <f>VLOOKUP(C21,RA!B25:I60,8,0)</f>
        <v>21941.7781</v>
      </c>
      <c r="G21" s="16">
        <f t="shared" si="0"/>
        <v>369870.3873</v>
      </c>
      <c r="H21" s="27">
        <f>RA!J25</f>
        <v>5.6000757601795499</v>
      </c>
      <c r="I21" s="20">
        <f>VLOOKUP(B21,RMS!B:D,3,FALSE)</f>
        <v>391812.16802224499</v>
      </c>
      <c r="J21" s="21">
        <f>VLOOKUP(B21,RMS!B:E,4,FALSE)</f>
        <v>369870.39306035801</v>
      </c>
      <c r="K21" s="22">
        <f t="shared" si="1"/>
        <v>-2.6222449960187078E-3</v>
      </c>
      <c r="L21" s="22">
        <f t="shared" si="2"/>
        <v>-5.7603580062277615E-3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564326.446</v>
      </c>
      <c r="F22" s="25">
        <f>VLOOKUP(C22,RA!B26:I61,8,0)</f>
        <v>124498.3953</v>
      </c>
      <c r="G22" s="16">
        <f t="shared" si="0"/>
        <v>439828.05070000002</v>
      </c>
      <c r="H22" s="27">
        <f>RA!J26</f>
        <v>22.0614143077037</v>
      </c>
      <c r="I22" s="20">
        <f>VLOOKUP(B22,RMS!B:D,3,FALSE)</f>
        <v>564326.443731518</v>
      </c>
      <c r="J22" s="21">
        <f>VLOOKUP(B22,RMS!B:E,4,FALSE)</f>
        <v>439828.03239620401</v>
      </c>
      <c r="K22" s="22">
        <f t="shared" si="1"/>
        <v>2.2684819996356964E-3</v>
      </c>
      <c r="L22" s="22">
        <f t="shared" si="2"/>
        <v>1.8303796008694917E-2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240483.66089999999</v>
      </c>
      <c r="F23" s="25">
        <f>VLOOKUP(C23,RA!B27:I62,8,0)</f>
        <v>63089.477299999999</v>
      </c>
      <c r="G23" s="16">
        <f t="shared" si="0"/>
        <v>177394.18359999999</v>
      </c>
      <c r="H23" s="27">
        <f>RA!J27</f>
        <v>26.234413208735401</v>
      </c>
      <c r="I23" s="20">
        <f>VLOOKUP(B23,RMS!B:D,3,FALSE)</f>
        <v>240483.67173390801</v>
      </c>
      <c r="J23" s="21">
        <f>VLOOKUP(B23,RMS!B:E,4,FALSE)</f>
        <v>177394.19685099</v>
      </c>
      <c r="K23" s="22">
        <f t="shared" si="1"/>
        <v>-1.0833908017957583E-2</v>
      </c>
      <c r="L23" s="22">
        <f t="shared" si="2"/>
        <v>-1.3250990014057606E-2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1125220.5152</v>
      </c>
      <c r="F24" s="25">
        <f>VLOOKUP(C24,RA!B28:I63,8,0)</f>
        <v>54246.053099999997</v>
      </c>
      <c r="G24" s="16">
        <f t="shared" si="0"/>
        <v>1070974.4621000001</v>
      </c>
      <c r="H24" s="27">
        <f>RA!J28</f>
        <v>4.8209264199522801</v>
      </c>
      <c r="I24" s="20">
        <f>VLOOKUP(B24,RMS!B:D,3,FALSE)</f>
        <v>1125220.5128291999</v>
      </c>
      <c r="J24" s="21">
        <f>VLOOKUP(B24,RMS!B:E,4,FALSE)</f>
        <v>1070974.47248938</v>
      </c>
      <c r="K24" s="22">
        <f t="shared" si="1"/>
        <v>2.3708001244813204E-3</v>
      </c>
      <c r="L24" s="22">
        <f t="shared" si="2"/>
        <v>-1.0389379924163222E-2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696017.26540000003</v>
      </c>
      <c r="F25" s="25">
        <f>VLOOKUP(C25,RA!B29:I64,8,0)</f>
        <v>88494.718399999998</v>
      </c>
      <c r="G25" s="16">
        <f t="shared" si="0"/>
        <v>607522.54700000002</v>
      </c>
      <c r="H25" s="27">
        <f>RA!J29</f>
        <v>12.7144429885862</v>
      </c>
      <c r="I25" s="20">
        <f>VLOOKUP(B25,RMS!B:D,3,FALSE)</f>
        <v>696017.26506106195</v>
      </c>
      <c r="J25" s="21">
        <f>VLOOKUP(B25,RMS!B:E,4,FALSE)</f>
        <v>607522.5413256</v>
      </c>
      <c r="K25" s="22">
        <f t="shared" si="1"/>
        <v>3.3893808722496033E-4</v>
      </c>
      <c r="L25" s="22">
        <f t="shared" si="2"/>
        <v>5.6744000175967813E-3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677824.245</v>
      </c>
      <c r="F26" s="25">
        <f>VLOOKUP(C26,RA!B30:I65,8,0)</f>
        <v>87640.286900000006</v>
      </c>
      <c r="G26" s="16">
        <f t="shared" si="0"/>
        <v>590183.95809999993</v>
      </c>
      <c r="H26" s="27">
        <f>RA!J30</f>
        <v>12.9296476994564</v>
      </c>
      <c r="I26" s="20">
        <f>VLOOKUP(B26,RMS!B:D,3,FALSE)</f>
        <v>677824.23620177002</v>
      </c>
      <c r="J26" s="21">
        <f>VLOOKUP(B26,RMS!B:E,4,FALSE)</f>
        <v>590183.96218039398</v>
      </c>
      <c r="K26" s="22">
        <f t="shared" si="1"/>
        <v>8.7982299737632275E-3</v>
      </c>
      <c r="L26" s="22">
        <f t="shared" si="2"/>
        <v>-4.0803940501064062E-3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991610.57310000004</v>
      </c>
      <c r="F27" s="25">
        <f>VLOOKUP(C27,RA!B31:I66,8,0)</f>
        <v>-5332.8833000000004</v>
      </c>
      <c r="G27" s="16">
        <f t="shared" si="0"/>
        <v>996943.45640000002</v>
      </c>
      <c r="H27" s="27">
        <f>RA!J31</f>
        <v>-0.53780016517252305</v>
      </c>
      <c r="I27" s="20">
        <f>VLOOKUP(B27,RMS!B:D,3,FALSE)</f>
        <v>991610.289746903</v>
      </c>
      <c r="J27" s="21">
        <f>VLOOKUP(B27,RMS!B:E,4,FALSE)</f>
        <v>996943.47964159294</v>
      </c>
      <c r="K27" s="22">
        <f t="shared" si="1"/>
        <v>0.28335309703834355</v>
      </c>
      <c r="L27" s="22">
        <f t="shared" si="2"/>
        <v>-2.3241592920385301E-2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112280.87579999999</v>
      </c>
      <c r="F28" s="25">
        <f>VLOOKUP(C28,RA!B32:I67,8,0)</f>
        <v>32895.696199999998</v>
      </c>
      <c r="G28" s="16">
        <f t="shared" si="0"/>
        <v>79385.179600000003</v>
      </c>
      <c r="H28" s="27">
        <f>RA!J32</f>
        <v>29.297684013968102</v>
      </c>
      <c r="I28" s="20">
        <f>VLOOKUP(B28,RMS!B:D,3,FALSE)</f>
        <v>112280.810166531</v>
      </c>
      <c r="J28" s="21">
        <f>VLOOKUP(B28,RMS!B:E,4,FALSE)</f>
        <v>79385.187778466701</v>
      </c>
      <c r="K28" s="22">
        <f t="shared" si="1"/>
        <v>6.5633468999294564E-2</v>
      </c>
      <c r="L28" s="22">
        <f t="shared" si="2"/>
        <v>-8.1784666981548071E-3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390280.90529999998</v>
      </c>
      <c r="F31" s="25">
        <f>VLOOKUP(C31,RA!B35:I70,8,0)</f>
        <v>6266.4513999999999</v>
      </c>
      <c r="G31" s="16">
        <f t="shared" si="0"/>
        <v>384014.45389999996</v>
      </c>
      <c r="H31" s="27">
        <f>RA!J35</f>
        <v>1.60562592607064</v>
      </c>
      <c r="I31" s="20">
        <f>VLOOKUP(B31,RMS!B:D,3,FALSE)</f>
        <v>390280.90460000001</v>
      </c>
      <c r="J31" s="21">
        <f>VLOOKUP(B31,RMS!B:E,4,FALSE)</f>
        <v>384014.451</v>
      </c>
      <c r="K31" s="22">
        <f t="shared" si="1"/>
        <v>6.99999975040555E-4</v>
      </c>
      <c r="L31" s="22">
        <f t="shared" si="2"/>
        <v>2.899999963119626E-3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156060.68400000001</v>
      </c>
      <c r="F35" s="25">
        <f>VLOOKUP(C35,RA!B8:I74,8,0)</f>
        <v>7636.7945</v>
      </c>
      <c r="G35" s="16">
        <f t="shared" si="0"/>
        <v>148423.88950000002</v>
      </c>
      <c r="H35" s="27">
        <f>RA!J39</f>
        <v>4.8934775269855901</v>
      </c>
      <c r="I35" s="20">
        <f>VLOOKUP(B35,RMS!B:D,3,FALSE)</f>
        <v>156060.68376068401</v>
      </c>
      <c r="J35" s="21">
        <f>VLOOKUP(B35,RMS!B:E,4,FALSE)</f>
        <v>148423.88888888899</v>
      </c>
      <c r="K35" s="22">
        <f t="shared" si="1"/>
        <v>2.3931599571369588E-4</v>
      </c>
      <c r="L35" s="22">
        <f t="shared" si="2"/>
        <v>6.1111102695576847E-4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409486.33789999998</v>
      </c>
      <c r="F36" s="25">
        <f>VLOOKUP(C36,RA!B8:I75,8,0)</f>
        <v>31314.0088</v>
      </c>
      <c r="G36" s="16">
        <f t="shared" si="0"/>
        <v>378172.32909999997</v>
      </c>
      <c r="H36" s="27">
        <f>RA!J40</f>
        <v>7.6471437265990403</v>
      </c>
      <c r="I36" s="20">
        <f>VLOOKUP(B36,RMS!B:D,3,FALSE)</f>
        <v>409486.32861452998</v>
      </c>
      <c r="J36" s="21">
        <f>VLOOKUP(B36,RMS!B:E,4,FALSE)</f>
        <v>378172.32835470099</v>
      </c>
      <c r="K36" s="22">
        <f t="shared" si="1"/>
        <v>9.2854700051248074E-3</v>
      </c>
      <c r="L36" s="22">
        <f t="shared" si="2"/>
        <v>7.4529898120090365E-4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10656.8315</v>
      </c>
      <c r="F40" s="25">
        <f>VLOOKUP(C40,RA!B8:I78,8,0)</f>
        <v>1261.9465</v>
      </c>
      <c r="G40" s="16">
        <f t="shared" si="0"/>
        <v>9394.8850000000002</v>
      </c>
      <c r="H40" s="27">
        <f>RA!J43</f>
        <v>0</v>
      </c>
      <c r="I40" s="20">
        <f>VLOOKUP(B40,RMS!B:D,3,FALSE)</f>
        <v>10656.8314045836</v>
      </c>
      <c r="J40" s="21">
        <f>VLOOKUP(B40,RMS!B:E,4,FALSE)</f>
        <v>9394.8844868013002</v>
      </c>
      <c r="K40" s="22">
        <f t="shared" si="1"/>
        <v>9.5416400654357858E-5</v>
      </c>
      <c r="L40" s="22">
        <f t="shared" si="2"/>
        <v>5.1319869999133516E-4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16171836.429199999</v>
      </c>
      <c r="E7" s="65">
        <v>20462243</v>
      </c>
      <c r="F7" s="66">
        <v>79.0325695438178</v>
      </c>
      <c r="G7" s="65">
        <v>15458305.869899999</v>
      </c>
      <c r="H7" s="66">
        <v>4.6158393119220396</v>
      </c>
      <c r="I7" s="65">
        <v>1634030.7879000001</v>
      </c>
      <c r="J7" s="66">
        <v>10.10417583095</v>
      </c>
      <c r="K7" s="65">
        <v>1728779.7231000001</v>
      </c>
      <c r="L7" s="66">
        <v>11.183500557239199</v>
      </c>
      <c r="M7" s="66">
        <v>-5.480682931085E-2</v>
      </c>
      <c r="N7" s="65">
        <v>289233240.6401</v>
      </c>
      <c r="O7" s="65">
        <v>6782113425.5881004</v>
      </c>
      <c r="P7" s="65">
        <v>847090</v>
      </c>
      <c r="Q7" s="65">
        <v>782187</v>
      </c>
      <c r="R7" s="66">
        <v>8.29763215190229</v>
      </c>
      <c r="S7" s="65">
        <v>19.091048683374801</v>
      </c>
      <c r="T7" s="65">
        <v>18.498677087576201</v>
      </c>
      <c r="U7" s="67">
        <v>3.10287614694766</v>
      </c>
      <c r="V7" s="55"/>
      <c r="W7" s="55"/>
    </row>
    <row r="8" spans="1:23" ht="14.25" thickBot="1" x14ac:dyDescent="0.2">
      <c r="A8" s="52">
        <v>41991</v>
      </c>
      <c r="B8" s="42" t="s">
        <v>6</v>
      </c>
      <c r="C8" s="43"/>
      <c r="D8" s="68">
        <v>675403.5013</v>
      </c>
      <c r="E8" s="68">
        <v>700900</v>
      </c>
      <c r="F8" s="69">
        <v>96.362320059922993</v>
      </c>
      <c r="G8" s="68">
        <v>581803.59219999996</v>
      </c>
      <c r="H8" s="69">
        <v>16.087887794928601</v>
      </c>
      <c r="I8" s="68">
        <v>135285.4074</v>
      </c>
      <c r="J8" s="69">
        <v>20.030308865679</v>
      </c>
      <c r="K8" s="68">
        <v>72787.836299999995</v>
      </c>
      <c r="L8" s="69">
        <v>12.510723081781601</v>
      </c>
      <c r="M8" s="69">
        <v>0.85862658209006304</v>
      </c>
      <c r="N8" s="68">
        <v>11275253.7072</v>
      </c>
      <c r="O8" s="68">
        <v>258026879.11860001</v>
      </c>
      <c r="P8" s="68">
        <v>23892</v>
      </c>
      <c r="Q8" s="68">
        <v>21912</v>
      </c>
      <c r="R8" s="69">
        <v>9.0361445783132606</v>
      </c>
      <c r="S8" s="68">
        <v>28.269023158379401</v>
      </c>
      <c r="T8" s="68">
        <v>26.5246118975904</v>
      </c>
      <c r="U8" s="70">
        <v>6.1707518191053596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73756.334000000003</v>
      </c>
      <c r="E9" s="68">
        <v>91228</v>
      </c>
      <c r="F9" s="69">
        <v>80.848351383347193</v>
      </c>
      <c r="G9" s="68">
        <v>72803.178899999999</v>
      </c>
      <c r="H9" s="69">
        <v>1.3092218147633601</v>
      </c>
      <c r="I9" s="68">
        <v>17223.967199999999</v>
      </c>
      <c r="J9" s="69">
        <v>23.352526170837098</v>
      </c>
      <c r="K9" s="68">
        <v>15593.585999999999</v>
      </c>
      <c r="L9" s="69">
        <v>21.418825710095501</v>
      </c>
      <c r="M9" s="69">
        <v>0.10455460341194101</v>
      </c>
      <c r="N9" s="68">
        <v>1681942.0658</v>
      </c>
      <c r="O9" s="68">
        <v>43720877.555500001</v>
      </c>
      <c r="P9" s="68">
        <v>4407</v>
      </c>
      <c r="Q9" s="68">
        <v>4302</v>
      </c>
      <c r="R9" s="69">
        <v>2.4407252440725302</v>
      </c>
      <c r="S9" s="68">
        <v>16.736177444973901</v>
      </c>
      <c r="T9" s="68">
        <v>17.2714680381218</v>
      </c>
      <c r="U9" s="70">
        <v>-3.19840414519898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93918.072100000005</v>
      </c>
      <c r="E10" s="68">
        <v>121478</v>
      </c>
      <c r="F10" s="69">
        <v>77.312823803487106</v>
      </c>
      <c r="G10" s="68">
        <v>103815.64659999999</v>
      </c>
      <c r="H10" s="69">
        <v>-9.5337984438272603</v>
      </c>
      <c r="I10" s="68">
        <v>25006.3433</v>
      </c>
      <c r="J10" s="69">
        <v>26.6256991235662</v>
      </c>
      <c r="K10" s="68">
        <v>27429.939399999999</v>
      </c>
      <c r="L10" s="69">
        <v>26.421777736151</v>
      </c>
      <c r="M10" s="69">
        <v>-8.8355867822296E-2</v>
      </c>
      <c r="N10" s="68">
        <v>1984390.5120999999</v>
      </c>
      <c r="O10" s="68">
        <v>60794828.896300003</v>
      </c>
      <c r="P10" s="68">
        <v>73974</v>
      </c>
      <c r="Q10" s="68">
        <v>70289</v>
      </c>
      <c r="R10" s="69">
        <v>5.2426410960463299</v>
      </c>
      <c r="S10" s="68">
        <v>1.26960921540001</v>
      </c>
      <c r="T10" s="68">
        <v>1.222863943149</v>
      </c>
      <c r="U10" s="70">
        <v>3.6818630239918799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112025.0785</v>
      </c>
      <c r="E11" s="68">
        <v>103994</v>
      </c>
      <c r="F11" s="69">
        <v>107.72263640209999</v>
      </c>
      <c r="G11" s="68">
        <v>111474.0224</v>
      </c>
      <c r="H11" s="69">
        <v>0.49433588932734601</v>
      </c>
      <c r="I11" s="68">
        <v>11383.651599999999</v>
      </c>
      <c r="J11" s="69">
        <v>10.1616992841473</v>
      </c>
      <c r="K11" s="68">
        <v>18534.315600000002</v>
      </c>
      <c r="L11" s="69">
        <v>16.6265782834082</v>
      </c>
      <c r="M11" s="69">
        <v>-0.385806746487041</v>
      </c>
      <c r="N11" s="68">
        <v>1697852.7169999999</v>
      </c>
      <c r="O11" s="68">
        <v>26163699.1622</v>
      </c>
      <c r="P11" s="68">
        <v>4234</v>
      </c>
      <c r="Q11" s="68">
        <v>3619</v>
      </c>
      <c r="R11" s="69">
        <v>16.9936446532191</v>
      </c>
      <c r="S11" s="68">
        <v>26.4584502834199</v>
      </c>
      <c r="T11" s="68">
        <v>24.414269770654901</v>
      </c>
      <c r="U11" s="70">
        <v>7.7260024335062303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323828.64380000002</v>
      </c>
      <c r="E12" s="68">
        <v>458050</v>
      </c>
      <c r="F12" s="69">
        <v>70.697226023359903</v>
      </c>
      <c r="G12" s="68">
        <v>358651.32049999997</v>
      </c>
      <c r="H12" s="69">
        <v>-9.7093401612054109</v>
      </c>
      <c r="I12" s="68">
        <v>38304.037900000003</v>
      </c>
      <c r="J12" s="69">
        <v>11.8284897378186</v>
      </c>
      <c r="K12" s="68">
        <v>-7835.6656999999996</v>
      </c>
      <c r="L12" s="69">
        <v>-2.1847586366268499</v>
      </c>
      <c r="M12" s="69">
        <v>-5.8884216563756704</v>
      </c>
      <c r="N12" s="68">
        <v>5322398.1889000004</v>
      </c>
      <c r="O12" s="68">
        <v>92099960.376000002</v>
      </c>
      <c r="P12" s="68">
        <v>2559</v>
      </c>
      <c r="Q12" s="68">
        <v>2147</v>
      </c>
      <c r="R12" s="69">
        <v>19.1895668374476</v>
      </c>
      <c r="S12" s="68">
        <v>126.54499562329001</v>
      </c>
      <c r="T12" s="68">
        <v>108.86055346995801</v>
      </c>
      <c r="U12" s="70">
        <v>13.974825370397699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346973.90110000002</v>
      </c>
      <c r="E13" s="68">
        <v>605400</v>
      </c>
      <c r="F13" s="69">
        <v>57.313165031384202</v>
      </c>
      <c r="G13" s="68">
        <v>528760.46920000005</v>
      </c>
      <c r="H13" s="69">
        <v>-34.379757695396201</v>
      </c>
      <c r="I13" s="68">
        <v>75967.127200000003</v>
      </c>
      <c r="J13" s="69">
        <v>21.894190588734201</v>
      </c>
      <c r="K13" s="68">
        <v>78381.540599999993</v>
      </c>
      <c r="L13" s="69">
        <v>14.823638521727799</v>
      </c>
      <c r="M13" s="69">
        <v>-3.0803341979730999E-2</v>
      </c>
      <c r="N13" s="68">
        <v>7339085.9994999999</v>
      </c>
      <c r="O13" s="68">
        <v>131058739.0327</v>
      </c>
      <c r="P13" s="68">
        <v>9500</v>
      </c>
      <c r="Q13" s="68">
        <v>9332</v>
      </c>
      <c r="R13" s="69">
        <v>1.8002571795970901</v>
      </c>
      <c r="S13" s="68">
        <v>36.523568536842099</v>
      </c>
      <c r="T13" s="68">
        <v>36.754731515216498</v>
      </c>
      <c r="U13" s="70">
        <v>-0.63291454705795802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227634.489</v>
      </c>
      <c r="E14" s="68">
        <v>194310</v>
      </c>
      <c r="F14" s="69">
        <v>117.150166743863</v>
      </c>
      <c r="G14" s="68">
        <v>222079.93789999999</v>
      </c>
      <c r="H14" s="69">
        <v>2.5011494295811501</v>
      </c>
      <c r="I14" s="68">
        <v>37970.236299999997</v>
      </c>
      <c r="J14" s="69">
        <v>16.680352993434099</v>
      </c>
      <c r="K14" s="68">
        <v>42987.840799999998</v>
      </c>
      <c r="L14" s="69">
        <v>19.3569221994996</v>
      </c>
      <c r="M14" s="69">
        <v>-0.116721482322043</v>
      </c>
      <c r="N14" s="68">
        <v>4295732.8427999998</v>
      </c>
      <c r="O14" s="68">
        <v>64530417.645900004</v>
      </c>
      <c r="P14" s="68">
        <v>2950</v>
      </c>
      <c r="Q14" s="68">
        <v>3105</v>
      </c>
      <c r="R14" s="69">
        <v>-4.9919484702093397</v>
      </c>
      <c r="S14" s="68">
        <v>77.164233559322</v>
      </c>
      <c r="T14" s="68">
        <v>69.685272495974203</v>
      </c>
      <c r="U14" s="70">
        <v>9.6922637838398895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219174.16399999999</v>
      </c>
      <c r="E15" s="68">
        <v>121518</v>
      </c>
      <c r="F15" s="69">
        <v>180.36353791207901</v>
      </c>
      <c r="G15" s="68">
        <v>136006.2206</v>
      </c>
      <c r="H15" s="69">
        <v>61.150102571117202</v>
      </c>
      <c r="I15" s="68">
        <v>-58236.7791</v>
      </c>
      <c r="J15" s="69">
        <v>-26.571005467597001</v>
      </c>
      <c r="K15" s="68">
        <v>25935.531900000002</v>
      </c>
      <c r="L15" s="69">
        <v>19.069371816659402</v>
      </c>
      <c r="M15" s="69">
        <v>-3.24544379211286</v>
      </c>
      <c r="N15" s="68">
        <v>2555970.2118000002</v>
      </c>
      <c r="O15" s="68">
        <v>49566104.146399997</v>
      </c>
      <c r="P15" s="68">
        <v>8060</v>
      </c>
      <c r="Q15" s="68">
        <v>5976</v>
      </c>
      <c r="R15" s="69">
        <v>34.872824631860802</v>
      </c>
      <c r="S15" s="68">
        <v>27.192824317617902</v>
      </c>
      <c r="T15" s="68">
        <v>28.079035508701502</v>
      </c>
      <c r="U15" s="70">
        <v>-3.2589891389451702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724263.71669999999</v>
      </c>
      <c r="E16" s="68">
        <v>584600</v>
      </c>
      <c r="F16" s="69">
        <v>123.890474974341</v>
      </c>
      <c r="G16" s="68">
        <v>461907.63189999998</v>
      </c>
      <c r="H16" s="69">
        <v>56.7983870976175</v>
      </c>
      <c r="I16" s="68">
        <v>19127.678500000002</v>
      </c>
      <c r="J16" s="69">
        <v>2.64098256739305</v>
      </c>
      <c r="K16" s="68">
        <v>44996.024899999997</v>
      </c>
      <c r="L16" s="69">
        <v>9.7413469257726693</v>
      </c>
      <c r="M16" s="69">
        <v>-0.574902926591633</v>
      </c>
      <c r="N16" s="68">
        <v>11328683.253900001</v>
      </c>
      <c r="O16" s="68">
        <v>347130458.67199999</v>
      </c>
      <c r="P16" s="68">
        <v>27188</v>
      </c>
      <c r="Q16" s="68">
        <v>26379</v>
      </c>
      <c r="R16" s="69">
        <v>3.0668334660146401</v>
      </c>
      <c r="S16" s="68">
        <v>26.639095067676902</v>
      </c>
      <c r="T16" s="68">
        <v>21.646999370711601</v>
      </c>
      <c r="U16" s="70">
        <v>18.739734530331798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475941.96189999999</v>
      </c>
      <c r="E17" s="68">
        <v>667200</v>
      </c>
      <c r="F17" s="69">
        <v>71.334226903477202</v>
      </c>
      <c r="G17" s="68">
        <v>479577.62270000001</v>
      </c>
      <c r="H17" s="69">
        <v>-0.75809642233334296</v>
      </c>
      <c r="I17" s="68">
        <v>55577.878100000002</v>
      </c>
      <c r="J17" s="69">
        <v>11.6774486280068</v>
      </c>
      <c r="K17" s="68">
        <v>-16724.993600000002</v>
      </c>
      <c r="L17" s="69">
        <v>-3.4874424510966699</v>
      </c>
      <c r="M17" s="69">
        <v>-4.3230433104620101</v>
      </c>
      <c r="N17" s="68">
        <v>8257409.6193000004</v>
      </c>
      <c r="O17" s="68">
        <v>324325070.60039997</v>
      </c>
      <c r="P17" s="68">
        <v>9455</v>
      </c>
      <c r="Q17" s="68">
        <v>9459</v>
      </c>
      <c r="R17" s="69">
        <v>-4.2287768263026999E-2</v>
      </c>
      <c r="S17" s="68">
        <v>50.337595124272902</v>
      </c>
      <c r="T17" s="68">
        <v>48.123592694788002</v>
      </c>
      <c r="U17" s="70">
        <v>4.3983079128411697</v>
      </c>
    </row>
    <row r="18" spans="1:21" ht="12" thickBot="1" x14ac:dyDescent="0.2">
      <c r="A18" s="53"/>
      <c r="B18" s="42" t="s">
        <v>16</v>
      </c>
      <c r="C18" s="43"/>
      <c r="D18" s="68">
        <v>1312226.0782999999</v>
      </c>
      <c r="E18" s="68">
        <v>1566200</v>
      </c>
      <c r="F18" s="69">
        <v>83.784068337377093</v>
      </c>
      <c r="G18" s="68">
        <v>1520119.1462000001</v>
      </c>
      <c r="H18" s="69">
        <v>-13.676103509365801</v>
      </c>
      <c r="I18" s="68">
        <v>205612.6937</v>
      </c>
      <c r="J18" s="69">
        <v>15.6689991991603</v>
      </c>
      <c r="K18" s="68">
        <v>243729.19560000001</v>
      </c>
      <c r="L18" s="69">
        <v>16.033558698953001</v>
      </c>
      <c r="M18" s="69">
        <v>-0.15638874040578801</v>
      </c>
      <c r="N18" s="68">
        <v>27828631.4186</v>
      </c>
      <c r="O18" s="68">
        <v>768988654.29960001</v>
      </c>
      <c r="P18" s="68">
        <v>63453</v>
      </c>
      <c r="Q18" s="68">
        <v>61895</v>
      </c>
      <c r="R18" s="69">
        <v>2.5171661685111899</v>
      </c>
      <c r="S18" s="68">
        <v>20.6802842781271</v>
      </c>
      <c r="T18" s="68">
        <v>20.222917508684102</v>
      </c>
      <c r="U18" s="70">
        <v>2.2116077481913599</v>
      </c>
    </row>
    <row r="19" spans="1:21" ht="12" thickBot="1" x14ac:dyDescent="0.2">
      <c r="A19" s="53"/>
      <c r="B19" s="42" t="s">
        <v>17</v>
      </c>
      <c r="C19" s="43"/>
      <c r="D19" s="68">
        <v>614669.27910000004</v>
      </c>
      <c r="E19" s="68">
        <v>849800</v>
      </c>
      <c r="F19" s="69">
        <v>72.331051906330899</v>
      </c>
      <c r="G19" s="68">
        <v>991544.7892</v>
      </c>
      <c r="H19" s="69">
        <v>-38.008924478749101</v>
      </c>
      <c r="I19" s="68">
        <v>38679.468399999998</v>
      </c>
      <c r="J19" s="69">
        <v>6.2927284175702702</v>
      </c>
      <c r="K19" s="68">
        <v>64905.325199999999</v>
      </c>
      <c r="L19" s="69">
        <v>6.5458793094326104</v>
      </c>
      <c r="M19" s="69">
        <v>-0.40406325242477997</v>
      </c>
      <c r="N19" s="68">
        <v>11683241.754000001</v>
      </c>
      <c r="O19" s="68">
        <v>259158707.3267</v>
      </c>
      <c r="P19" s="68">
        <v>13063</v>
      </c>
      <c r="Q19" s="68">
        <v>13481</v>
      </c>
      <c r="R19" s="69">
        <v>-3.10066018841332</v>
      </c>
      <c r="S19" s="68">
        <v>47.054220248028798</v>
      </c>
      <c r="T19" s="68">
        <v>55.101416185742899</v>
      </c>
      <c r="U19" s="70">
        <v>-17.1019642771601</v>
      </c>
    </row>
    <row r="20" spans="1:21" ht="12" thickBot="1" x14ac:dyDescent="0.2">
      <c r="A20" s="53"/>
      <c r="B20" s="42" t="s">
        <v>18</v>
      </c>
      <c r="C20" s="43"/>
      <c r="D20" s="68">
        <v>1029748.5214</v>
      </c>
      <c r="E20" s="68">
        <v>942400</v>
      </c>
      <c r="F20" s="69">
        <v>109.268731048387</v>
      </c>
      <c r="G20" s="68">
        <v>867630.45030000003</v>
      </c>
      <c r="H20" s="69">
        <v>18.685152306946399</v>
      </c>
      <c r="I20" s="68">
        <v>65094.869200000001</v>
      </c>
      <c r="J20" s="69">
        <v>6.3214336167727598</v>
      </c>
      <c r="K20" s="68">
        <v>57604.887600000002</v>
      </c>
      <c r="L20" s="69">
        <v>6.63933447472734</v>
      </c>
      <c r="M20" s="69">
        <v>0.13002336975309001</v>
      </c>
      <c r="N20" s="68">
        <v>17283460.888799999</v>
      </c>
      <c r="O20" s="68">
        <v>401696368.85860002</v>
      </c>
      <c r="P20" s="68">
        <v>36059</v>
      </c>
      <c r="Q20" s="68">
        <v>34012</v>
      </c>
      <c r="R20" s="69">
        <v>6.0184640715041704</v>
      </c>
      <c r="S20" s="68">
        <v>28.5573233145678</v>
      </c>
      <c r="T20" s="68">
        <v>26.287115797365601</v>
      </c>
      <c r="U20" s="70">
        <v>7.9496509255966101</v>
      </c>
    </row>
    <row r="21" spans="1:21" ht="12" thickBot="1" x14ac:dyDescent="0.2">
      <c r="A21" s="53"/>
      <c r="B21" s="42" t="s">
        <v>19</v>
      </c>
      <c r="C21" s="43"/>
      <c r="D21" s="68">
        <v>372389.25770000002</v>
      </c>
      <c r="E21" s="68">
        <v>390400</v>
      </c>
      <c r="F21" s="69">
        <v>95.386592648565596</v>
      </c>
      <c r="G21" s="68">
        <v>355465.9276</v>
      </c>
      <c r="H21" s="69">
        <v>4.7608867084002497</v>
      </c>
      <c r="I21" s="68">
        <v>46268.481899999999</v>
      </c>
      <c r="J21" s="69">
        <v>12.424762783376099</v>
      </c>
      <c r="K21" s="68">
        <v>49353.007299999997</v>
      </c>
      <c r="L21" s="69">
        <v>13.884033171116201</v>
      </c>
      <c r="M21" s="69">
        <v>-6.2499239028134999E-2</v>
      </c>
      <c r="N21" s="68">
        <v>6418902.4154000003</v>
      </c>
      <c r="O21" s="68">
        <v>151519502.36939999</v>
      </c>
      <c r="P21" s="68">
        <v>30031</v>
      </c>
      <c r="Q21" s="68">
        <v>25171</v>
      </c>
      <c r="R21" s="69">
        <v>19.307933733264498</v>
      </c>
      <c r="S21" s="68">
        <v>12.4001617561853</v>
      </c>
      <c r="T21" s="68">
        <v>12.233533435302499</v>
      </c>
      <c r="U21" s="70">
        <v>1.34375925216966</v>
      </c>
    </row>
    <row r="22" spans="1:21" ht="12" thickBot="1" x14ac:dyDescent="0.2">
      <c r="A22" s="53"/>
      <c r="B22" s="42" t="s">
        <v>20</v>
      </c>
      <c r="C22" s="43"/>
      <c r="D22" s="68">
        <v>838241.19290000002</v>
      </c>
      <c r="E22" s="68">
        <v>1026300</v>
      </c>
      <c r="F22" s="69">
        <v>81.676039452401795</v>
      </c>
      <c r="G22" s="68">
        <v>868270.55839999998</v>
      </c>
      <c r="H22" s="69">
        <v>-3.4585262864764701</v>
      </c>
      <c r="I22" s="68">
        <v>98159.628100000002</v>
      </c>
      <c r="J22" s="69">
        <v>11.7101890161714</v>
      </c>
      <c r="K22" s="68">
        <v>126649.6626</v>
      </c>
      <c r="L22" s="69">
        <v>14.586428317157599</v>
      </c>
      <c r="M22" s="69">
        <v>-0.224951523084437</v>
      </c>
      <c r="N22" s="68">
        <v>17114894.952799998</v>
      </c>
      <c r="O22" s="68">
        <v>459284630.6595</v>
      </c>
      <c r="P22" s="68">
        <v>50392</v>
      </c>
      <c r="Q22" s="68">
        <v>48859</v>
      </c>
      <c r="R22" s="69">
        <v>3.1376000327472999</v>
      </c>
      <c r="S22" s="68">
        <v>16.634410082949699</v>
      </c>
      <c r="T22" s="68">
        <v>16.364350254814902</v>
      </c>
      <c r="U22" s="70">
        <v>1.62350108472804</v>
      </c>
    </row>
    <row r="23" spans="1:21" ht="12" thickBot="1" x14ac:dyDescent="0.2">
      <c r="A23" s="53"/>
      <c r="B23" s="42" t="s">
        <v>21</v>
      </c>
      <c r="C23" s="43"/>
      <c r="D23" s="68">
        <v>2689096.6068000002</v>
      </c>
      <c r="E23" s="68">
        <v>2592800</v>
      </c>
      <c r="F23" s="69">
        <v>103.714000570811</v>
      </c>
      <c r="G23" s="68">
        <v>2189227.59</v>
      </c>
      <c r="H23" s="69">
        <v>22.8331224712914</v>
      </c>
      <c r="I23" s="68">
        <v>261443.80809999999</v>
      </c>
      <c r="J23" s="69">
        <v>9.7223657729097201</v>
      </c>
      <c r="K23" s="68">
        <v>145469.0172</v>
      </c>
      <c r="L23" s="69">
        <v>6.6447644760406099</v>
      </c>
      <c r="M23" s="69">
        <v>0.79724736670593199</v>
      </c>
      <c r="N23" s="68">
        <v>44065974.578299999</v>
      </c>
      <c r="O23" s="68">
        <v>1013561853.8498</v>
      </c>
      <c r="P23" s="68">
        <v>80014</v>
      </c>
      <c r="Q23" s="68">
        <v>75511</v>
      </c>
      <c r="R23" s="69">
        <v>5.96336957529366</v>
      </c>
      <c r="S23" s="68">
        <v>33.607826215412302</v>
      </c>
      <c r="T23" s="68">
        <v>31.994691568115901</v>
      </c>
      <c r="U23" s="70">
        <v>4.7998779717464197</v>
      </c>
    </row>
    <row r="24" spans="1:21" ht="12" thickBot="1" x14ac:dyDescent="0.2">
      <c r="A24" s="53"/>
      <c r="B24" s="42" t="s">
        <v>22</v>
      </c>
      <c r="C24" s="43"/>
      <c r="D24" s="68">
        <v>276485.1251</v>
      </c>
      <c r="E24" s="68">
        <v>319139</v>
      </c>
      <c r="F24" s="69">
        <v>86.634703091756293</v>
      </c>
      <c r="G24" s="68">
        <v>271328.2267</v>
      </c>
      <c r="H24" s="69">
        <v>1.9006125764061499</v>
      </c>
      <c r="I24" s="68">
        <v>47209.566899999998</v>
      </c>
      <c r="J24" s="69">
        <v>17.074902992674598</v>
      </c>
      <c r="K24" s="68">
        <v>42663.926700000004</v>
      </c>
      <c r="L24" s="69">
        <v>15.724101844800799</v>
      </c>
      <c r="M24" s="69">
        <v>0.106545284309238</v>
      </c>
      <c r="N24" s="68">
        <v>4767179.0352999996</v>
      </c>
      <c r="O24" s="68">
        <v>106557105.3204</v>
      </c>
      <c r="P24" s="68">
        <v>26904</v>
      </c>
      <c r="Q24" s="68">
        <v>24695</v>
      </c>
      <c r="R24" s="69">
        <v>8.94513059323749</v>
      </c>
      <c r="S24" s="68">
        <v>10.2767293004758</v>
      </c>
      <c r="T24" s="68">
        <v>9.1094986272524796</v>
      </c>
      <c r="U24" s="70">
        <v>11.3579976575743</v>
      </c>
    </row>
    <row r="25" spans="1:21" ht="12" thickBot="1" x14ac:dyDescent="0.2">
      <c r="A25" s="53"/>
      <c r="B25" s="42" t="s">
        <v>23</v>
      </c>
      <c r="C25" s="43"/>
      <c r="D25" s="68">
        <v>391812.1654</v>
      </c>
      <c r="E25" s="68">
        <v>475822</v>
      </c>
      <c r="F25" s="69">
        <v>82.344272732240199</v>
      </c>
      <c r="G25" s="68">
        <v>300803.2659</v>
      </c>
      <c r="H25" s="69">
        <v>30.255289691653601</v>
      </c>
      <c r="I25" s="68">
        <v>21941.7781</v>
      </c>
      <c r="J25" s="69">
        <v>5.6000757601795499</v>
      </c>
      <c r="K25" s="68">
        <v>32821.095699999998</v>
      </c>
      <c r="L25" s="69">
        <v>10.9111500507814</v>
      </c>
      <c r="M25" s="69">
        <v>-0.33147332128829599</v>
      </c>
      <c r="N25" s="68">
        <v>6466897.7191000003</v>
      </c>
      <c r="O25" s="68">
        <v>109246838.4514</v>
      </c>
      <c r="P25" s="68">
        <v>19854</v>
      </c>
      <c r="Q25" s="68">
        <v>17185</v>
      </c>
      <c r="R25" s="69">
        <v>15.530986325283701</v>
      </c>
      <c r="S25" s="68">
        <v>19.7346713710084</v>
      </c>
      <c r="T25" s="68">
        <v>17.2930326156532</v>
      </c>
      <c r="U25" s="70">
        <v>12.372330450569899</v>
      </c>
    </row>
    <row r="26" spans="1:21" ht="12" thickBot="1" x14ac:dyDescent="0.2">
      <c r="A26" s="53"/>
      <c r="B26" s="42" t="s">
        <v>24</v>
      </c>
      <c r="C26" s="43"/>
      <c r="D26" s="68">
        <v>564326.446</v>
      </c>
      <c r="E26" s="68">
        <v>654300</v>
      </c>
      <c r="F26" s="69">
        <v>86.248883692495795</v>
      </c>
      <c r="G26" s="68">
        <v>541473.81660000002</v>
      </c>
      <c r="H26" s="69">
        <v>4.2204495765825403</v>
      </c>
      <c r="I26" s="68">
        <v>124498.3953</v>
      </c>
      <c r="J26" s="69">
        <v>22.0614143077037</v>
      </c>
      <c r="K26" s="68">
        <v>119065.9353</v>
      </c>
      <c r="L26" s="69">
        <v>21.9892322859919</v>
      </c>
      <c r="M26" s="69">
        <v>4.5625644197161003E-2</v>
      </c>
      <c r="N26" s="68">
        <v>10448963.035399999</v>
      </c>
      <c r="O26" s="68">
        <v>219010427.0905</v>
      </c>
      <c r="P26" s="68">
        <v>45440</v>
      </c>
      <c r="Q26" s="68">
        <v>40640</v>
      </c>
      <c r="R26" s="69">
        <v>11.8110236220472</v>
      </c>
      <c r="S26" s="68">
        <v>12.419155941901399</v>
      </c>
      <c r="T26" s="68">
        <v>12.756980871063</v>
      </c>
      <c r="U26" s="70">
        <v>-2.7201923443265899</v>
      </c>
    </row>
    <row r="27" spans="1:21" ht="12" thickBot="1" x14ac:dyDescent="0.2">
      <c r="A27" s="53"/>
      <c r="B27" s="42" t="s">
        <v>25</v>
      </c>
      <c r="C27" s="43"/>
      <c r="D27" s="68">
        <v>240483.66089999999</v>
      </c>
      <c r="E27" s="68">
        <v>316333</v>
      </c>
      <c r="F27" s="69">
        <v>76.022312215292104</v>
      </c>
      <c r="G27" s="68">
        <v>263813.60639999999</v>
      </c>
      <c r="H27" s="69">
        <v>-8.8433442908273108</v>
      </c>
      <c r="I27" s="68">
        <v>63089.477299999999</v>
      </c>
      <c r="J27" s="69">
        <v>26.234413208735401</v>
      </c>
      <c r="K27" s="68">
        <v>76468.943899999998</v>
      </c>
      <c r="L27" s="69">
        <v>28.985974204854401</v>
      </c>
      <c r="M27" s="69">
        <v>-0.17496601780582499</v>
      </c>
      <c r="N27" s="68">
        <v>4631582.2414999995</v>
      </c>
      <c r="O27" s="68">
        <v>98405544.470100001</v>
      </c>
      <c r="P27" s="68">
        <v>33090</v>
      </c>
      <c r="Q27" s="68">
        <v>32169</v>
      </c>
      <c r="R27" s="69">
        <v>2.86300475613168</v>
      </c>
      <c r="S27" s="68">
        <v>7.2675630371713504</v>
      </c>
      <c r="T27" s="68">
        <v>7.2005525941123496</v>
      </c>
      <c r="U27" s="70">
        <v>0.92204832233676504</v>
      </c>
    </row>
    <row r="28" spans="1:21" ht="12" thickBot="1" x14ac:dyDescent="0.2">
      <c r="A28" s="53"/>
      <c r="B28" s="42" t="s">
        <v>26</v>
      </c>
      <c r="C28" s="43"/>
      <c r="D28" s="68">
        <v>1125220.5152</v>
      </c>
      <c r="E28" s="68">
        <v>1673900</v>
      </c>
      <c r="F28" s="69">
        <v>67.221489646932298</v>
      </c>
      <c r="G28" s="68">
        <v>1142250.4669000001</v>
      </c>
      <c r="H28" s="69">
        <v>-1.4909122117689499</v>
      </c>
      <c r="I28" s="68">
        <v>54246.053099999997</v>
      </c>
      <c r="J28" s="69">
        <v>4.8209264199522801</v>
      </c>
      <c r="K28" s="68">
        <v>51981.153400000003</v>
      </c>
      <c r="L28" s="69">
        <v>4.5507666581282997</v>
      </c>
      <c r="M28" s="69">
        <v>4.3571555301426E-2</v>
      </c>
      <c r="N28" s="68">
        <v>21812651.698899999</v>
      </c>
      <c r="O28" s="68">
        <v>355303895.82359999</v>
      </c>
      <c r="P28" s="68">
        <v>46286</v>
      </c>
      <c r="Q28" s="68">
        <v>43985</v>
      </c>
      <c r="R28" s="69">
        <v>5.2313288621120799</v>
      </c>
      <c r="S28" s="68">
        <v>24.310169710063501</v>
      </c>
      <c r="T28" s="68">
        <v>23.427353720586598</v>
      </c>
      <c r="U28" s="70">
        <v>3.63146781781413</v>
      </c>
    </row>
    <row r="29" spans="1:21" ht="12" thickBot="1" x14ac:dyDescent="0.2">
      <c r="A29" s="53"/>
      <c r="B29" s="42" t="s">
        <v>27</v>
      </c>
      <c r="C29" s="43"/>
      <c r="D29" s="68">
        <v>696017.26540000003</v>
      </c>
      <c r="E29" s="68">
        <v>688500</v>
      </c>
      <c r="F29" s="69">
        <v>101.091832302106</v>
      </c>
      <c r="G29" s="68">
        <v>556243.81570000004</v>
      </c>
      <c r="H29" s="69">
        <v>25.128090552180499</v>
      </c>
      <c r="I29" s="68">
        <v>88494.718399999998</v>
      </c>
      <c r="J29" s="69">
        <v>12.7144429885862</v>
      </c>
      <c r="K29" s="68">
        <v>98903.129700000005</v>
      </c>
      <c r="L29" s="69">
        <v>17.7805356047934</v>
      </c>
      <c r="M29" s="69">
        <v>-0.105238442216859</v>
      </c>
      <c r="N29" s="68">
        <v>12118975.159399999</v>
      </c>
      <c r="O29" s="68">
        <v>238913821.26350001</v>
      </c>
      <c r="P29" s="68">
        <v>105833</v>
      </c>
      <c r="Q29" s="68">
        <v>96249</v>
      </c>
      <c r="R29" s="69">
        <v>9.95750605201094</v>
      </c>
      <c r="S29" s="68">
        <v>6.5765618039741902</v>
      </c>
      <c r="T29" s="68">
        <v>6.3619312138307897</v>
      </c>
      <c r="U29" s="70">
        <v>3.2635683589819302</v>
      </c>
    </row>
    <row r="30" spans="1:21" ht="12" thickBot="1" x14ac:dyDescent="0.2">
      <c r="A30" s="53"/>
      <c r="B30" s="42" t="s">
        <v>28</v>
      </c>
      <c r="C30" s="43"/>
      <c r="D30" s="68">
        <v>677824.245</v>
      </c>
      <c r="E30" s="68">
        <v>903500</v>
      </c>
      <c r="F30" s="69">
        <v>75.022052573325993</v>
      </c>
      <c r="G30" s="68">
        <v>694747.30429999996</v>
      </c>
      <c r="H30" s="69">
        <v>-2.4358582171183798</v>
      </c>
      <c r="I30" s="68">
        <v>87640.286900000006</v>
      </c>
      <c r="J30" s="69">
        <v>12.9296476994564</v>
      </c>
      <c r="K30" s="68">
        <v>143827.10930000001</v>
      </c>
      <c r="L30" s="69">
        <v>20.702075187598499</v>
      </c>
      <c r="M30" s="69">
        <v>-0.39065529908414798</v>
      </c>
      <c r="N30" s="68">
        <v>13925526.5777</v>
      </c>
      <c r="O30" s="68">
        <v>413450432.0079</v>
      </c>
      <c r="P30" s="68">
        <v>50495</v>
      </c>
      <c r="Q30" s="68">
        <v>49777</v>
      </c>
      <c r="R30" s="69">
        <v>1.4424332523052901</v>
      </c>
      <c r="S30" s="68">
        <v>13.423591345677799</v>
      </c>
      <c r="T30" s="68">
        <v>12.855520730457799</v>
      </c>
      <c r="U30" s="70">
        <v>4.23188251631976</v>
      </c>
    </row>
    <row r="31" spans="1:21" ht="12" thickBot="1" x14ac:dyDescent="0.2">
      <c r="A31" s="53"/>
      <c r="B31" s="42" t="s">
        <v>29</v>
      </c>
      <c r="C31" s="43"/>
      <c r="D31" s="68">
        <v>991610.57310000004</v>
      </c>
      <c r="E31" s="68">
        <v>1386300</v>
      </c>
      <c r="F31" s="69">
        <v>71.529291863233098</v>
      </c>
      <c r="G31" s="68">
        <v>572552.61140000005</v>
      </c>
      <c r="H31" s="69">
        <v>73.191171144137101</v>
      </c>
      <c r="I31" s="68">
        <v>-5332.8833000000004</v>
      </c>
      <c r="J31" s="69">
        <v>-0.53780016517252305</v>
      </c>
      <c r="K31" s="68">
        <v>51092.593099999998</v>
      </c>
      <c r="L31" s="69">
        <v>8.9236503480560305</v>
      </c>
      <c r="M31" s="69">
        <v>-1.10437683774559</v>
      </c>
      <c r="N31" s="68">
        <v>13509988.7829</v>
      </c>
      <c r="O31" s="68">
        <v>374533527.333</v>
      </c>
      <c r="P31" s="68">
        <v>29780</v>
      </c>
      <c r="Q31" s="68">
        <v>23084</v>
      </c>
      <c r="R31" s="69">
        <v>29.007104487957001</v>
      </c>
      <c r="S31" s="68">
        <v>33.2978701511081</v>
      </c>
      <c r="T31" s="68">
        <v>28.624463099982702</v>
      </c>
      <c r="U31" s="70">
        <v>14.035153089123099</v>
      </c>
    </row>
    <row r="32" spans="1:21" ht="12" thickBot="1" x14ac:dyDescent="0.2">
      <c r="A32" s="53"/>
      <c r="B32" s="42" t="s">
        <v>30</v>
      </c>
      <c r="C32" s="43"/>
      <c r="D32" s="68">
        <v>112280.87579999999</v>
      </c>
      <c r="E32" s="68">
        <v>150979</v>
      </c>
      <c r="F32" s="69">
        <v>74.368538538472194</v>
      </c>
      <c r="G32" s="68">
        <v>134993.027</v>
      </c>
      <c r="H32" s="69">
        <v>-16.824684729826799</v>
      </c>
      <c r="I32" s="68">
        <v>32895.696199999998</v>
      </c>
      <c r="J32" s="69">
        <v>29.297684013968102</v>
      </c>
      <c r="K32" s="68">
        <v>37884.207600000002</v>
      </c>
      <c r="L32" s="69">
        <v>28.063825548559599</v>
      </c>
      <c r="M32" s="69">
        <v>-0.13167786040745899</v>
      </c>
      <c r="N32" s="68">
        <v>2169211.0891999998</v>
      </c>
      <c r="O32" s="68">
        <v>51236882.0484</v>
      </c>
      <c r="P32" s="68">
        <v>25826</v>
      </c>
      <c r="Q32" s="68">
        <v>23453</v>
      </c>
      <c r="R32" s="69">
        <v>10.1181085575406</v>
      </c>
      <c r="S32" s="68">
        <v>4.3475906373422104</v>
      </c>
      <c r="T32" s="68">
        <v>4.5921176736451601</v>
      </c>
      <c r="U32" s="70">
        <v>-5.6244264168448499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19.921900000000001</v>
      </c>
      <c r="H33" s="71"/>
      <c r="I33" s="71"/>
      <c r="J33" s="71"/>
      <c r="K33" s="68">
        <v>1.1609</v>
      </c>
      <c r="L33" s="69">
        <v>5.8272554324637698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390280.90529999998</v>
      </c>
      <c r="E35" s="68">
        <v>196100</v>
      </c>
      <c r="F35" s="69">
        <v>199.02136935237101</v>
      </c>
      <c r="G35" s="68">
        <v>262083.2341</v>
      </c>
      <c r="H35" s="69">
        <v>48.914869217114898</v>
      </c>
      <c r="I35" s="68">
        <v>6266.4513999999999</v>
      </c>
      <c r="J35" s="69">
        <v>1.60562592607064</v>
      </c>
      <c r="K35" s="68">
        <v>25397.561699999998</v>
      </c>
      <c r="L35" s="69">
        <v>9.6906472431232906</v>
      </c>
      <c r="M35" s="69">
        <v>-0.75326562943245101</v>
      </c>
      <c r="N35" s="68">
        <v>4611305.0617000004</v>
      </c>
      <c r="O35" s="68">
        <v>65002661.788800001</v>
      </c>
      <c r="P35" s="68">
        <v>21766</v>
      </c>
      <c r="Q35" s="68">
        <v>12759</v>
      </c>
      <c r="R35" s="69">
        <v>70.593306685476904</v>
      </c>
      <c r="S35" s="68">
        <v>17.930759225397399</v>
      </c>
      <c r="T35" s="68">
        <v>16.861109405125799</v>
      </c>
      <c r="U35" s="70">
        <v>5.9654463418177297</v>
      </c>
    </row>
    <row r="36" spans="1:21" ht="12" thickBot="1" x14ac:dyDescent="0.2">
      <c r="A36" s="53"/>
      <c r="B36" s="42" t="s">
        <v>37</v>
      </c>
      <c r="C36" s="43"/>
      <c r="D36" s="71"/>
      <c r="E36" s="68">
        <v>803000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355897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302900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156060.68400000001</v>
      </c>
      <c r="E39" s="68">
        <v>351206</v>
      </c>
      <c r="F39" s="69">
        <v>44.435654288366401</v>
      </c>
      <c r="G39" s="68">
        <v>259425.2127</v>
      </c>
      <c r="H39" s="69">
        <v>-39.843671177608698</v>
      </c>
      <c r="I39" s="68">
        <v>7636.7945</v>
      </c>
      <c r="J39" s="69">
        <v>4.8934775269855901</v>
      </c>
      <c r="K39" s="68">
        <v>11499.3518</v>
      </c>
      <c r="L39" s="69">
        <v>4.43262691406093</v>
      </c>
      <c r="M39" s="69">
        <v>-0.33589348053513801</v>
      </c>
      <c r="N39" s="68">
        <v>4177068.7173000001</v>
      </c>
      <c r="O39" s="68">
        <v>98550781.478200004</v>
      </c>
      <c r="P39" s="68">
        <v>249</v>
      </c>
      <c r="Q39" s="68">
        <v>298</v>
      </c>
      <c r="R39" s="69">
        <v>-16.442953020134201</v>
      </c>
      <c r="S39" s="68">
        <v>626.74973493975904</v>
      </c>
      <c r="T39" s="68">
        <v>708.27711744966496</v>
      </c>
      <c r="U39" s="70">
        <v>-13.007964417845599</v>
      </c>
    </row>
    <row r="40" spans="1:21" ht="12" thickBot="1" x14ac:dyDescent="0.2">
      <c r="A40" s="53"/>
      <c r="B40" s="42" t="s">
        <v>34</v>
      </c>
      <c r="C40" s="43"/>
      <c r="D40" s="68">
        <v>409486.33789999998</v>
      </c>
      <c r="E40" s="68">
        <v>436731</v>
      </c>
      <c r="F40" s="69">
        <v>93.761683484799605</v>
      </c>
      <c r="G40" s="68">
        <v>593872.65330000001</v>
      </c>
      <c r="H40" s="69">
        <v>-31.0481235960962</v>
      </c>
      <c r="I40" s="68">
        <v>31314.0088</v>
      </c>
      <c r="J40" s="69">
        <v>7.6471437265990403</v>
      </c>
      <c r="K40" s="68">
        <v>45305.196100000001</v>
      </c>
      <c r="L40" s="69">
        <v>7.6287729108674203</v>
      </c>
      <c r="M40" s="69">
        <v>-0.30882080874604101</v>
      </c>
      <c r="N40" s="68">
        <v>10038665.529300001</v>
      </c>
      <c r="O40" s="68">
        <v>188909239.55360001</v>
      </c>
      <c r="P40" s="68">
        <v>2306</v>
      </c>
      <c r="Q40" s="68">
        <v>2408</v>
      </c>
      <c r="R40" s="69">
        <v>-4.2358803986710996</v>
      </c>
      <c r="S40" s="68">
        <v>177.574300910668</v>
      </c>
      <c r="T40" s="68">
        <v>180.42814742524899</v>
      </c>
      <c r="U40" s="70">
        <v>-1.6071281147923799</v>
      </c>
    </row>
    <row r="41" spans="1:21" ht="12" thickBot="1" x14ac:dyDescent="0.2">
      <c r="A41" s="53"/>
      <c r="B41" s="42" t="s">
        <v>40</v>
      </c>
      <c r="C41" s="43"/>
      <c r="D41" s="71"/>
      <c r="E41" s="68">
        <v>324400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106658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10656.8315</v>
      </c>
      <c r="E44" s="74"/>
      <c r="F44" s="74"/>
      <c r="G44" s="73">
        <v>15560.6024</v>
      </c>
      <c r="H44" s="75">
        <v>-31.514017092294601</v>
      </c>
      <c r="I44" s="73">
        <v>1261.9465</v>
      </c>
      <c r="J44" s="75">
        <v>11.841667009561</v>
      </c>
      <c r="K44" s="73">
        <v>2071.3062</v>
      </c>
      <c r="L44" s="75">
        <v>13.311221164548201</v>
      </c>
      <c r="M44" s="75">
        <v>-0.39074845621569598</v>
      </c>
      <c r="N44" s="73">
        <v>421359.64079999999</v>
      </c>
      <c r="O44" s="73">
        <v>11353533.6096</v>
      </c>
      <c r="P44" s="73">
        <v>30</v>
      </c>
      <c r="Q44" s="73">
        <v>36</v>
      </c>
      <c r="R44" s="75">
        <v>-16.6666666666667</v>
      </c>
      <c r="S44" s="73">
        <v>355.22771666666699</v>
      </c>
      <c r="T44" s="73">
        <v>1567.2095611111099</v>
      </c>
      <c r="U44" s="76">
        <v>-341.18448183527499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58264</v>
      </c>
      <c r="D2" s="32">
        <v>675404.23059658101</v>
      </c>
      <c r="E2" s="32">
        <v>540118.10048205103</v>
      </c>
      <c r="F2" s="32">
        <v>135286.13011453001</v>
      </c>
      <c r="G2" s="32">
        <v>540118.10048205103</v>
      </c>
      <c r="H2" s="32">
        <v>0.200303942418353</v>
      </c>
    </row>
    <row r="3" spans="1:8" ht="14.25" x14ac:dyDescent="0.2">
      <c r="A3" s="32">
        <v>2</v>
      </c>
      <c r="B3" s="33">
        <v>13</v>
      </c>
      <c r="C3" s="32">
        <v>9621</v>
      </c>
      <c r="D3" s="32">
        <v>73756.384672732805</v>
      </c>
      <c r="E3" s="32">
        <v>56532.370344557901</v>
      </c>
      <c r="F3" s="32">
        <v>17224.014328174901</v>
      </c>
      <c r="G3" s="32">
        <v>56532.370344557901</v>
      </c>
      <c r="H3" s="32">
        <v>0.233525740240661</v>
      </c>
    </row>
    <row r="4" spans="1:8" ht="14.25" x14ac:dyDescent="0.2">
      <c r="A4" s="32">
        <v>3</v>
      </c>
      <c r="B4" s="33">
        <v>14</v>
      </c>
      <c r="C4" s="32">
        <v>90721</v>
      </c>
      <c r="D4" s="32">
        <v>93919.990322222206</v>
      </c>
      <c r="E4" s="32">
        <v>68911.728880341907</v>
      </c>
      <c r="F4" s="32">
        <v>25008.261441880299</v>
      </c>
      <c r="G4" s="32">
        <v>68911.728880341907</v>
      </c>
      <c r="H4" s="32">
        <v>0.26627197635010003</v>
      </c>
    </row>
    <row r="5" spans="1:8" ht="14.25" x14ac:dyDescent="0.2">
      <c r="A5" s="32">
        <v>4</v>
      </c>
      <c r="B5" s="33">
        <v>15</v>
      </c>
      <c r="C5" s="32">
        <v>6487</v>
      </c>
      <c r="D5" s="32">
        <v>112025.106346154</v>
      </c>
      <c r="E5" s="32">
        <v>100641.42726837601</v>
      </c>
      <c r="F5" s="32">
        <v>11383.679077777801</v>
      </c>
      <c r="G5" s="32">
        <v>100641.42726837601</v>
      </c>
      <c r="H5" s="32">
        <v>0.101617212864789</v>
      </c>
    </row>
    <row r="6" spans="1:8" ht="14.25" x14ac:dyDescent="0.2">
      <c r="A6" s="32">
        <v>5</v>
      </c>
      <c r="B6" s="33">
        <v>16</v>
      </c>
      <c r="C6" s="32">
        <v>4125</v>
      </c>
      <c r="D6" s="32">
        <v>323828.63397094002</v>
      </c>
      <c r="E6" s="32">
        <v>285524.60640512803</v>
      </c>
      <c r="F6" s="32">
        <v>38304.027565812001</v>
      </c>
      <c r="G6" s="32">
        <v>285524.60640512803</v>
      </c>
      <c r="H6" s="32">
        <v>0.118284869055926</v>
      </c>
    </row>
    <row r="7" spans="1:8" ht="14.25" x14ac:dyDescent="0.2">
      <c r="A7" s="32">
        <v>6</v>
      </c>
      <c r="B7" s="33">
        <v>17</v>
      </c>
      <c r="C7" s="32">
        <v>21826</v>
      </c>
      <c r="D7" s="32">
        <v>346974.10090085497</v>
      </c>
      <c r="E7" s="32">
        <v>271006.77433247899</v>
      </c>
      <c r="F7" s="32">
        <v>75967.326568376098</v>
      </c>
      <c r="G7" s="32">
        <v>271006.77433247899</v>
      </c>
      <c r="H7" s="32">
        <v>0.218942354403804</v>
      </c>
    </row>
    <row r="8" spans="1:8" ht="14.25" x14ac:dyDescent="0.2">
      <c r="A8" s="32">
        <v>7</v>
      </c>
      <c r="B8" s="33">
        <v>18</v>
      </c>
      <c r="C8" s="32">
        <v>149580</v>
      </c>
      <c r="D8" s="32">
        <v>227634.49017094</v>
      </c>
      <c r="E8" s="32">
        <v>189664.255521368</v>
      </c>
      <c r="F8" s="32">
        <v>37970.234649572601</v>
      </c>
      <c r="G8" s="32">
        <v>189664.255521368</v>
      </c>
      <c r="H8" s="32">
        <v>0.16680352182597299</v>
      </c>
    </row>
    <row r="9" spans="1:8" ht="14.25" x14ac:dyDescent="0.2">
      <c r="A9" s="32">
        <v>8</v>
      </c>
      <c r="B9" s="33">
        <v>19</v>
      </c>
      <c r="C9" s="32">
        <v>27482</v>
      </c>
      <c r="D9" s="32">
        <v>219174.57348034199</v>
      </c>
      <c r="E9" s="32">
        <v>277410.94469230802</v>
      </c>
      <c r="F9" s="32">
        <v>-58236.371211965801</v>
      </c>
      <c r="G9" s="32">
        <v>277410.94469230802</v>
      </c>
      <c r="H9" s="32">
        <v>-0.265707697235186</v>
      </c>
    </row>
    <row r="10" spans="1:8" ht="14.25" x14ac:dyDescent="0.2">
      <c r="A10" s="32">
        <v>9</v>
      </c>
      <c r="B10" s="33">
        <v>21</v>
      </c>
      <c r="C10" s="32">
        <v>214608</v>
      </c>
      <c r="D10" s="32">
        <v>724263.48272991495</v>
      </c>
      <c r="E10" s="32">
        <v>705136.03828803403</v>
      </c>
      <c r="F10" s="32">
        <v>19127.4444418803</v>
      </c>
      <c r="G10" s="32">
        <v>705136.03828803403</v>
      </c>
      <c r="H10" s="36">
        <v>2.6409511038420201E-2</v>
      </c>
    </row>
    <row r="11" spans="1:8" ht="14.25" x14ac:dyDescent="0.2">
      <c r="A11" s="32">
        <v>10</v>
      </c>
      <c r="B11" s="33">
        <v>22</v>
      </c>
      <c r="C11" s="32">
        <v>24824</v>
      </c>
      <c r="D11" s="32">
        <v>475942.038311966</v>
      </c>
      <c r="E11" s="32">
        <v>420364.084113675</v>
      </c>
      <c r="F11" s="32">
        <v>55577.954198290601</v>
      </c>
      <c r="G11" s="32">
        <v>420364.084113675</v>
      </c>
      <c r="H11" s="32">
        <v>0.11677462742188099</v>
      </c>
    </row>
    <row r="12" spans="1:8" ht="14.25" x14ac:dyDescent="0.2">
      <c r="A12" s="32">
        <v>11</v>
      </c>
      <c r="B12" s="33">
        <v>23</v>
      </c>
      <c r="C12" s="32">
        <v>135516.147</v>
      </c>
      <c r="D12" s="32">
        <v>1312226.0172162401</v>
      </c>
      <c r="E12" s="32">
        <v>1106613.37547692</v>
      </c>
      <c r="F12" s="32">
        <v>205612.64173931599</v>
      </c>
      <c r="G12" s="32">
        <v>1106613.37547692</v>
      </c>
      <c r="H12" s="32">
        <v>0.15668995968812099</v>
      </c>
    </row>
    <row r="13" spans="1:8" ht="14.25" x14ac:dyDescent="0.2">
      <c r="A13" s="32">
        <v>12</v>
      </c>
      <c r="B13" s="33">
        <v>24</v>
      </c>
      <c r="C13" s="32">
        <v>25384.09</v>
      </c>
      <c r="D13" s="32">
        <v>614669.32549059798</v>
      </c>
      <c r="E13" s="32">
        <v>575989.80947265006</v>
      </c>
      <c r="F13" s="32">
        <v>38679.516017948699</v>
      </c>
      <c r="G13" s="32">
        <v>575989.80947265006</v>
      </c>
      <c r="H13" s="32">
        <v>6.2927356895639205E-2</v>
      </c>
    </row>
    <row r="14" spans="1:8" ht="14.25" x14ac:dyDescent="0.2">
      <c r="A14" s="32">
        <v>13</v>
      </c>
      <c r="B14" s="33">
        <v>25</v>
      </c>
      <c r="C14" s="32">
        <v>81618</v>
      </c>
      <c r="D14" s="32">
        <v>1029748.6526</v>
      </c>
      <c r="E14" s="32">
        <v>964653.65220000001</v>
      </c>
      <c r="F14" s="32">
        <v>65095.000399999997</v>
      </c>
      <c r="G14" s="32">
        <v>964653.65220000001</v>
      </c>
      <c r="H14" s="32">
        <v>6.3214455523338098E-2</v>
      </c>
    </row>
    <row r="15" spans="1:8" ht="14.25" x14ac:dyDescent="0.2">
      <c r="A15" s="32">
        <v>14</v>
      </c>
      <c r="B15" s="33">
        <v>26</v>
      </c>
      <c r="C15" s="32">
        <v>62689</v>
      </c>
      <c r="D15" s="32">
        <v>372388.83228427498</v>
      </c>
      <c r="E15" s="32">
        <v>326120.77561320597</v>
      </c>
      <c r="F15" s="32">
        <v>46268.0566710688</v>
      </c>
      <c r="G15" s="32">
        <v>326120.77561320597</v>
      </c>
      <c r="H15" s="32">
        <v>0.12424662787886299</v>
      </c>
    </row>
    <row r="16" spans="1:8" ht="14.25" x14ac:dyDescent="0.2">
      <c r="A16" s="32">
        <v>15</v>
      </c>
      <c r="B16" s="33">
        <v>27</v>
      </c>
      <c r="C16" s="32">
        <v>104436.23</v>
      </c>
      <c r="D16" s="32">
        <v>838241.95409999997</v>
      </c>
      <c r="E16" s="32">
        <v>740081.56339999998</v>
      </c>
      <c r="F16" s="32">
        <v>98160.390700000004</v>
      </c>
      <c r="G16" s="32">
        <v>740081.56339999998</v>
      </c>
      <c r="H16" s="32">
        <v>0.117102693583731</v>
      </c>
    </row>
    <row r="17" spans="1:8" ht="14.25" x14ac:dyDescent="0.2">
      <c r="A17" s="32">
        <v>16</v>
      </c>
      <c r="B17" s="33">
        <v>29</v>
      </c>
      <c r="C17" s="32">
        <v>194290</v>
      </c>
      <c r="D17" s="32">
        <v>2689098.5576999998</v>
      </c>
      <c r="E17" s="32">
        <v>2427652.8198564099</v>
      </c>
      <c r="F17" s="32">
        <v>261445.73784359</v>
      </c>
      <c r="G17" s="32">
        <v>2427652.8198564099</v>
      </c>
      <c r="H17" s="32">
        <v>9.7224304812095E-2</v>
      </c>
    </row>
    <row r="18" spans="1:8" ht="14.25" x14ac:dyDescent="0.2">
      <c r="A18" s="32">
        <v>17</v>
      </c>
      <c r="B18" s="33">
        <v>31</v>
      </c>
      <c r="C18" s="32">
        <v>25828.042000000001</v>
      </c>
      <c r="D18" s="32">
        <v>276485.132231722</v>
      </c>
      <c r="E18" s="32">
        <v>229275.55925168699</v>
      </c>
      <c r="F18" s="32">
        <v>47209.5729800349</v>
      </c>
      <c r="G18" s="32">
        <v>229275.55925168699</v>
      </c>
      <c r="H18" s="32">
        <v>0.17074904751286399</v>
      </c>
    </row>
    <row r="19" spans="1:8" ht="14.25" x14ac:dyDescent="0.2">
      <c r="A19" s="32">
        <v>18</v>
      </c>
      <c r="B19" s="33">
        <v>32</v>
      </c>
      <c r="C19" s="32">
        <v>24361.121999999999</v>
      </c>
      <c r="D19" s="32">
        <v>391812.16802224499</v>
      </c>
      <c r="E19" s="32">
        <v>369870.39306035801</v>
      </c>
      <c r="F19" s="32">
        <v>21941.7749618872</v>
      </c>
      <c r="G19" s="32">
        <v>369870.39306035801</v>
      </c>
      <c r="H19" s="32">
        <v>5.6000749217776903E-2</v>
      </c>
    </row>
    <row r="20" spans="1:8" ht="14.25" x14ac:dyDescent="0.2">
      <c r="A20" s="32">
        <v>19</v>
      </c>
      <c r="B20" s="33">
        <v>33</v>
      </c>
      <c r="C20" s="32">
        <v>36753.800999999999</v>
      </c>
      <c r="D20" s="32">
        <v>564326.443731518</v>
      </c>
      <c r="E20" s="32">
        <v>439828.03239620401</v>
      </c>
      <c r="F20" s="32">
        <v>124498.411335314</v>
      </c>
      <c r="G20" s="32">
        <v>439828.03239620401</v>
      </c>
      <c r="H20" s="32">
        <v>0.220614172378825</v>
      </c>
    </row>
    <row r="21" spans="1:8" ht="14.25" x14ac:dyDescent="0.2">
      <c r="A21" s="32">
        <v>20</v>
      </c>
      <c r="B21" s="33">
        <v>34</v>
      </c>
      <c r="C21" s="32">
        <v>38538.951000000001</v>
      </c>
      <c r="D21" s="32">
        <v>240483.67173390801</v>
      </c>
      <c r="E21" s="32">
        <v>177394.19685099</v>
      </c>
      <c r="F21" s="32">
        <v>63089.474882918599</v>
      </c>
      <c r="G21" s="32">
        <v>177394.19685099</v>
      </c>
      <c r="H21" s="32">
        <v>0.26234411021770399</v>
      </c>
    </row>
    <row r="22" spans="1:8" ht="14.25" x14ac:dyDescent="0.2">
      <c r="A22" s="32">
        <v>21</v>
      </c>
      <c r="B22" s="33">
        <v>35</v>
      </c>
      <c r="C22" s="32">
        <v>47559.09</v>
      </c>
      <c r="D22" s="32">
        <v>1125220.5128291999</v>
      </c>
      <c r="E22" s="32">
        <v>1070974.47248938</v>
      </c>
      <c r="F22" s="32">
        <v>54246.040339822997</v>
      </c>
      <c r="G22" s="32">
        <v>1070974.47248938</v>
      </c>
      <c r="H22" s="32">
        <v>4.8209252960941203E-2</v>
      </c>
    </row>
    <row r="23" spans="1:8" ht="14.25" x14ac:dyDescent="0.2">
      <c r="A23" s="32">
        <v>22</v>
      </c>
      <c r="B23" s="33">
        <v>36</v>
      </c>
      <c r="C23" s="32">
        <v>165989.54699999999</v>
      </c>
      <c r="D23" s="32">
        <v>696017.26506106195</v>
      </c>
      <c r="E23" s="32">
        <v>607522.5413256</v>
      </c>
      <c r="F23" s="32">
        <v>88494.723735462394</v>
      </c>
      <c r="G23" s="32">
        <v>607522.5413256</v>
      </c>
      <c r="H23" s="32">
        <v>0.12714443761348199</v>
      </c>
    </row>
    <row r="24" spans="1:8" ht="14.25" x14ac:dyDescent="0.2">
      <c r="A24" s="32">
        <v>23</v>
      </c>
      <c r="B24" s="33">
        <v>37</v>
      </c>
      <c r="C24" s="32">
        <v>73367.286999999997</v>
      </c>
      <c r="D24" s="32">
        <v>677824.23620177002</v>
      </c>
      <c r="E24" s="32">
        <v>590183.96218039398</v>
      </c>
      <c r="F24" s="32">
        <v>87640.274021376099</v>
      </c>
      <c r="G24" s="32">
        <v>590183.96218039398</v>
      </c>
      <c r="H24" s="32">
        <v>0.12929645967289999</v>
      </c>
    </row>
    <row r="25" spans="1:8" ht="14.25" x14ac:dyDescent="0.2">
      <c r="A25" s="32">
        <v>24</v>
      </c>
      <c r="B25" s="33">
        <v>38</v>
      </c>
      <c r="C25" s="32">
        <v>212113.03599999999</v>
      </c>
      <c r="D25" s="32">
        <v>991610.289746903</v>
      </c>
      <c r="E25" s="32">
        <v>996943.47964159294</v>
      </c>
      <c r="F25" s="32">
        <v>-5333.1898946902702</v>
      </c>
      <c r="G25" s="32">
        <v>996943.47964159294</v>
      </c>
      <c r="H25" s="32">
        <v>-5.3783123771855004E-3</v>
      </c>
    </row>
    <row r="26" spans="1:8" ht="14.25" x14ac:dyDescent="0.2">
      <c r="A26" s="32">
        <v>25</v>
      </c>
      <c r="B26" s="33">
        <v>39</v>
      </c>
      <c r="C26" s="32">
        <v>97215.596999999994</v>
      </c>
      <c r="D26" s="32">
        <v>112280.810166531</v>
      </c>
      <c r="E26" s="32">
        <v>79385.187778466701</v>
      </c>
      <c r="F26" s="32">
        <v>32895.622388063901</v>
      </c>
      <c r="G26" s="32">
        <v>79385.187778466701</v>
      </c>
      <c r="H26" s="32">
        <v>0.29297635401164601</v>
      </c>
    </row>
    <row r="27" spans="1:8" ht="14.25" x14ac:dyDescent="0.2">
      <c r="A27" s="32">
        <v>26</v>
      </c>
      <c r="B27" s="33">
        <v>42</v>
      </c>
      <c r="C27" s="32">
        <v>26893.248</v>
      </c>
      <c r="D27" s="32">
        <v>390280.90460000001</v>
      </c>
      <c r="E27" s="32">
        <v>384014.451</v>
      </c>
      <c r="F27" s="32">
        <v>6266.4535999999998</v>
      </c>
      <c r="G27" s="32">
        <v>384014.451</v>
      </c>
      <c r="H27" s="32">
        <v>1.6056264926470099E-2</v>
      </c>
    </row>
    <row r="28" spans="1:8" ht="14.25" x14ac:dyDescent="0.2">
      <c r="A28" s="32">
        <v>27</v>
      </c>
      <c r="B28" s="33">
        <v>75</v>
      </c>
      <c r="C28" s="32">
        <v>273</v>
      </c>
      <c r="D28" s="32">
        <v>156060.68376068401</v>
      </c>
      <c r="E28" s="32">
        <v>148423.88888888899</v>
      </c>
      <c r="F28" s="32">
        <v>7636.7948717948702</v>
      </c>
      <c r="G28" s="32">
        <v>148423.88888888899</v>
      </c>
      <c r="H28" s="32">
        <v>4.8934777727270201E-2</v>
      </c>
    </row>
    <row r="29" spans="1:8" ht="14.25" x14ac:dyDescent="0.2">
      <c r="A29" s="32">
        <v>28</v>
      </c>
      <c r="B29" s="33">
        <v>76</v>
      </c>
      <c r="C29" s="32">
        <v>2536</v>
      </c>
      <c r="D29" s="32">
        <v>409486.32861452998</v>
      </c>
      <c r="E29" s="32">
        <v>378172.32835470099</v>
      </c>
      <c r="F29" s="32">
        <v>31314.000259829099</v>
      </c>
      <c r="G29" s="32">
        <v>378172.32835470099</v>
      </c>
      <c r="H29" s="32">
        <v>7.6471418144234304E-2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10656.8314045836</v>
      </c>
      <c r="E30" s="32">
        <v>9394.8844868013002</v>
      </c>
      <c r="F30" s="32">
        <v>1261.94691778232</v>
      </c>
      <c r="G30" s="32">
        <v>9394.8844868013002</v>
      </c>
      <c r="H30" s="32">
        <v>0.118416710359098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2014-12-19T06:11:55Z</dcterms:modified>
</cp:coreProperties>
</file>