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<sst xmlns="http://schemas.openxmlformats.org/spreadsheetml/2006/main" count="116" uniqueCount="73">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</sst>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17180204.231899999</v>
      </c>
      <c r="F3" s="25">
        <f>RA!I7</f>
        <v>1756387.2015</v>
      </c>
      <c r="G3" s="16">
        <f>E3-F3</f>
        <v>15423817.030399999</v>
      </c>
      <c r="H3" s="27">
        <f>RA!J7</f>
        <v>10.2233196869614</v>
      </c>
      <c r="I3" s="20">
        <f>SUM(I4:I40)</f>
        <v>17180209.960825473</v>
      </c>
      <c r="J3" s="21">
        <f>SUM(J4:J40)</f>
        <v>15423816.9167712</v>
      </c>
      <c r="K3" s="22">
        <f>E3-I3</f>
        <v>-5.7289254739880562</v>
      </c>
      <c r="L3" s="22">
        <f>G3-J3</f>
        <v>0.11362879909574986</v>
      </c>
    </row>
    <row r="4" spans="1:13" x14ac:dyDescent="0.15">
      <c r="A4" s="41">
        <f>RA!A8</f>
        <v>41992</v>
      </c>
      <c r="B4" s="12">
        <v>12</v>
      </c>
      <c r="C4" s="38" t="s">
        <v>6</v>
      </c>
      <c r="D4" s="38"/>
      <c r="E4" s="15">
        <f>VLOOKUP(C4,RA!B8:D39,3,0)</f>
        <v>699619.72530000005</v>
      </c>
      <c r="F4" s="25">
        <f>VLOOKUP(C4,RA!B8:I43,8,0)</f>
        <v>101312.7981</v>
      </c>
      <c r="G4" s="16">
        <f t="shared" ref="G4:G40" si="0">E4-F4</f>
        <v>598306.92720000003</v>
      </c>
      <c r="H4" s="27">
        <f>RA!J8</f>
        <v>14.481123735691799</v>
      </c>
      <c r="I4" s="20">
        <f>VLOOKUP(B4,RMS!B:D,3,FALSE)</f>
        <v>699620.47658376105</v>
      </c>
      <c r="J4" s="21">
        <f>VLOOKUP(B4,RMS!B:E,4,FALSE)</f>
        <v>598306.93447179499</v>
      </c>
      <c r="K4" s="22">
        <f t="shared" ref="K4:K40" si="1">E4-I4</f>
        <v>-0.75128376099746674</v>
      </c>
      <c r="L4" s="22">
        <f t="shared" ref="L4:L40" si="2">G4-J4</f>
        <v>-7.2717949515208602E-3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98185.363899999997</v>
      </c>
      <c r="F5" s="25">
        <f>VLOOKUP(C5,RA!B9:I44,8,0)</f>
        <v>21659.733199999999</v>
      </c>
      <c r="G5" s="16">
        <f t="shared" si="0"/>
        <v>76525.630699999994</v>
      </c>
      <c r="H5" s="27">
        <f>RA!J9</f>
        <v>22.0600426984821</v>
      </c>
      <c r="I5" s="20">
        <f>VLOOKUP(B5,RMS!B:D,3,FALSE)</f>
        <v>98185.443572868899</v>
      </c>
      <c r="J5" s="21">
        <f>VLOOKUP(B5,RMS!B:E,4,FALSE)</f>
        <v>76525.614029445598</v>
      </c>
      <c r="K5" s="22">
        <f t="shared" si="1"/>
        <v>-7.967286890198011E-2</v>
      </c>
      <c r="L5" s="22">
        <f t="shared" si="2"/>
        <v>1.6670554396114312E-2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120673.0059</v>
      </c>
      <c r="F6" s="25">
        <f>VLOOKUP(C6,RA!B10:I45,8,0)</f>
        <v>27243.185399999998</v>
      </c>
      <c r="G6" s="16">
        <f t="shared" si="0"/>
        <v>93429.820500000002</v>
      </c>
      <c r="H6" s="27">
        <f>RA!J10</f>
        <v>22.576039435510602</v>
      </c>
      <c r="I6" s="20">
        <f>VLOOKUP(B6,RMS!B:D,3,FALSE)</f>
        <v>120675.153222222</v>
      </c>
      <c r="J6" s="21">
        <f>VLOOKUP(B6,RMS!B:E,4,FALSE)</f>
        <v>93429.8204059829</v>
      </c>
      <c r="K6" s="22">
        <f t="shared" si="1"/>
        <v>-2.1473222219938179</v>
      </c>
      <c r="L6" s="22">
        <f t="shared" si="2"/>
        <v>9.4017101218923926E-5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96687.356700000004</v>
      </c>
      <c r="F7" s="25">
        <f>VLOOKUP(C7,RA!B11:I46,8,0)</f>
        <v>13743.9838</v>
      </c>
      <c r="G7" s="16">
        <f t="shared" si="0"/>
        <v>82943.372900000002</v>
      </c>
      <c r="H7" s="27">
        <f>RA!J11</f>
        <v>14.2148717982276</v>
      </c>
      <c r="I7" s="20">
        <f>VLOOKUP(B7,RMS!B:D,3,FALSE)</f>
        <v>96687.387852991495</v>
      </c>
      <c r="J7" s="21">
        <f>VLOOKUP(B7,RMS!B:E,4,FALSE)</f>
        <v>82943.372940170899</v>
      </c>
      <c r="K7" s="22">
        <f t="shared" si="1"/>
        <v>-3.1152991490671411E-2</v>
      </c>
      <c r="L7" s="22">
        <f t="shared" si="2"/>
        <v>-4.0170896681956947E-5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271430.79930000001</v>
      </c>
      <c r="F8" s="25">
        <f>VLOOKUP(C8,RA!B12:I47,8,0)</f>
        <v>33028.968699999998</v>
      </c>
      <c r="G8" s="16">
        <f t="shared" si="0"/>
        <v>238401.83060000002</v>
      </c>
      <c r="H8" s="27">
        <f>RA!J12</f>
        <v>12.1684675376484</v>
      </c>
      <c r="I8" s="20">
        <f>VLOOKUP(B8,RMS!B:D,3,FALSE)</f>
        <v>271430.79368376097</v>
      </c>
      <c r="J8" s="21">
        <f>VLOOKUP(B8,RMS!B:E,4,FALSE)</f>
        <v>238401.83039401699</v>
      </c>
      <c r="K8" s="22">
        <f t="shared" si="1"/>
        <v>5.6162390392273664E-3</v>
      </c>
      <c r="L8" s="22">
        <f t="shared" si="2"/>
        <v>2.0598302944563329E-4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375273.53539999999</v>
      </c>
      <c r="F9" s="25">
        <f>VLOOKUP(C9,RA!B13:I48,8,0)</f>
        <v>65955.721999999994</v>
      </c>
      <c r="G9" s="16">
        <f t="shared" si="0"/>
        <v>309317.81339999998</v>
      </c>
      <c r="H9" s="27">
        <f>RA!J13</f>
        <v>17.5753725691577</v>
      </c>
      <c r="I9" s="20">
        <f>VLOOKUP(B9,RMS!B:D,3,FALSE)</f>
        <v>375273.740717949</v>
      </c>
      <c r="J9" s="21">
        <f>VLOOKUP(B9,RMS!B:E,4,FALSE)</f>
        <v>309317.81344017101</v>
      </c>
      <c r="K9" s="22">
        <f t="shared" si="1"/>
        <v>-0.20531794900307432</v>
      </c>
      <c r="L9" s="22">
        <f t="shared" si="2"/>
        <v>-4.0171027649194002E-5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247346.78940000001</v>
      </c>
      <c r="F10" s="25">
        <f>VLOOKUP(C10,RA!B14:I49,8,0)</f>
        <v>40380.828200000004</v>
      </c>
      <c r="G10" s="16">
        <f t="shared" si="0"/>
        <v>206965.96120000002</v>
      </c>
      <c r="H10" s="27">
        <f>RA!J14</f>
        <v>16.325592217288801</v>
      </c>
      <c r="I10" s="20">
        <f>VLOOKUP(B10,RMS!B:D,3,FALSE)</f>
        <v>247346.790252137</v>
      </c>
      <c r="J10" s="21">
        <f>VLOOKUP(B10,RMS!B:E,4,FALSE)</f>
        <v>206965.96371452999</v>
      </c>
      <c r="K10" s="22">
        <f t="shared" si="1"/>
        <v>-8.5213698912411928E-4</v>
      </c>
      <c r="L10" s="22">
        <f t="shared" si="2"/>
        <v>-2.5145299732685089E-3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188867.78419999999</v>
      </c>
      <c r="F11" s="25">
        <f>VLOOKUP(C11,RA!B15:I50,8,0)</f>
        <v>-36958.807699999998</v>
      </c>
      <c r="G11" s="16">
        <f t="shared" si="0"/>
        <v>225826.5919</v>
      </c>
      <c r="H11" s="27">
        <f>RA!J15</f>
        <v>-19.56861402094</v>
      </c>
      <c r="I11" s="20">
        <f>VLOOKUP(B11,RMS!B:D,3,FALSE)</f>
        <v>188868.12078632499</v>
      </c>
      <c r="J11" s="21">
        <f>VLOOKUP(B11,RMS!B:E,4,FALSE)</f>
        <v>225826.59332649599</v>
      </c>
      <c r="K11" s="22">
        <f t="shared" si="1"/>
        <v>-0.33658632499282248</v>
      </c>
      <c r="L11" s="22">
        <f t="shared" si="2"/>
        <v>-1.426495990017429E-3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673775.64110000001</v>
      </c>
      <c r="F12" s="25">
        <f>VLOOKUP(C12,RA!B16:I51,8,0)</f>
        <v>26260.153200000001</v>
      </c>
      <c r="G12" s="16">
        <f t="shared" si="0"/>
        <v>647515.48790000007</v>
      </c>
      <c r="H12" s="27">
        <f>RA!J16</f>
        <v>3.8974625376969598</v>
      </c>
      <c r="I12" s="20">
        <f>VLOOKUP(B12,RMS!B:D,3,FALSE)</f>
        <v>673775.35848461499</v>
      </c>
      <c r="J12" s="21">
        <f>VLOOKUP(B12,RMS!B:E,4,FALSE)</f>
        <v>647515.48724615399</v>
      </c>
      <c r="K12" s="22">
        <f t="shared" si="1"/>
        <v>0.28261538501828909</v>
      </c>
      <c r="L12" s="22">
        <f t="shared" si="2"/>
        <v>6.5384607296437025E-4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461812.43560000003</v>
      </c>
      <c r="F13" s="25">
        <f>VLOOKUP(C13,RA!B17:I52,8,0)</f>
        <v>53875.5245</v>
      </c>
      <c r="G13" s="16">
        <f t="shared" si="0"/>
        <v>407936.91110000003</v>
      </c>
      <c r="H13" s="27">
        <f>RA!J17</f>
        <v>11.666105186189601</v>
      </c>
      <c r="I13" s="20">
        <f>VLOOKUP(B13,RMS!B:D,3,FALSE)</f>
        <v>461812.538170085</v>
      </c>
      <c r="J13" s="21">
        <f>VLOOKUP(B13,RMS!B:E,4,FALSE)</f>
        <v>407936.91185299098</v>
      </c>
      <c r="K13" s="22">
        <f t="shared" si="1"/>
        <v>-0.10257008497137576</v>
      </c>
      <c r="L13" s="22">
        <f t="shared" si="2"/>
        <v>-7.5299094896763563E-4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1626949.4231</v>
      </c>
      <c r="F14" s="25">
        <f>VLOOKUP(C14,RA!B18:I53,8,0)</f>
        <v>258925.90590000001</v>
      </c>
      <c r="G14" s="16">
        <f t="shared" si="0"/>
        <v>1368023.5172000001</v>
      </c>
      <c r="H14" s="27">
        <f>RA!J18</f>
        <v>15.914809779804999</v>
      </c>
      <c r="I14" s="20">
        <f>VLOOKUP(B14,RMS!B:D,3,FALSE)</f>
        <v>1626949.27108547</v>
      </c>
      <c r="J14" s="21">
        <f>VLOOKUP(B14,RMS!B:E,4,FALSE)</f>
        <v>1368023.5243615401</v>
      </c>
      <c r="K14" s="22">
        <f t="shared" si="1"/>
        <v>0.15201453003101051</v>
      </c>
      <c r="L14" s="22">
        <f t="shared" si="2"/>
        <v>-7.1615399792790413E-3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618472.63269999996</v>
      </c>
      <c r="F15" s="25">
        <f>VLOOKUP(C15,RA!B19:I54,8,0)</f>
        <v>44430.925799999997</v>
      </c>
      <c r="G15" s="16">
        <f t="shared" si="0"/>
        <v>574041.70689999999</v>
      </c>
      <c r="H15" s="27">
        <f>RA!J19</f>
        <v>7.1839760485492601</v>
      </c>
      <c r="I15" s="20">
        <f>VLOOKUP(B15,RMS!B:D,3,FALSE)</f>
        <v>618472.69018034195</v>
      </c>
      <c r="J15" s="21">
        <f>VLOOKUP(B15,RMS!B:E,4,FALSE)</f>
        <v>574041.70541367505</v>
      </c>
      <c r="K15" s="22">
        <f t="shared" si="1"/>
        <v>-5.7480341987684369E-2</v>
      </c>
      <c r="L15" s="22">
        <f t="shared" si="2"/>
        <v>1.4863249380141497E-3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951201.04429999995</v>
      </c>
      <c r="F16" s="25">
        <f>VLOOKUP(C16,RA!B20:I55,8,0)</f>
        <v>69017.155100000004</v>
      </c>
      <c r="G16" s="16">
        <f t="shared" si="0"/>
        <v>882183.88919999998</v>
      </c>
      <c r="H16" s="27">
        <f>RA!J20</f>
        <v>7.2557905096488398</v>
      </c>
      <c r="I16" s="20">
        <f>VLOOKUP(B16,RMS!B:D,3,FALSE)</f>
        <v>951201.19440000004</v>
      </c>
      <c r="J16" s="21">
        <f>VLOOKUP(B16,RMS!B:E,4,FALSE)</f>
        <v>882183.88919999998</v>
      </c>
      <c r="K16" s="22">
        <f t="shared" si="1"/>
        <v>-0.15010000008624047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399685.98839999997</v>
      </c>
      <c r="F17" s="25">
        <f>VLOOKUP(C17,RA!B21:I56,8,0)</f>
        <v>38749.6976</v>
      </c>
      <c r="G17" s="16">
        <f t="shared" si="0"/>
        <v>360936.29079999996</v>
      </c>
      <c r="H17" s="27">
        <f>RA!J21</f>
        <v>9.6950352838538496</v>
      </c>
      <c r="I17" s="20">
        <f>VLOOKUP(B17,RMS!B:D,3,FALSE)</f>
        <v>399685.61339034903</v>
      </c>
      <c r="J17" s="21">
        <f>VLOOKUP(B17,RMS!B:E,4,FALSE)</f>
        <v>360936.29089276202</v>
      </c>
      <c r="K17" s="22">
        <f t="shared" si="1"/>
        <v>0.37500965094659477</v>
      </c>
      <c r="L17" s="22">
        <f t="shared" si="2"/>
        <v>-9.2762056738138199E-5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967612.92799999996</v>
      </c>
      <c r="F18" s="25">
        <f>VLOOKUP(C18,RA!B22:I57,8,0)</f>
        <v>103574.007</v>
      </c>
      <c r="G18" s="16">
        <f t="shared" si="0"/>
        <v>864038.92099999997</v>
      </c>
      <c r="H18" s="27">
        <f>RA!J22</f>
        <v>10.7040743258858</v>
      </c>
      <c r="I18" s="20">
        <f>VLOOKUP(B18,RMS!B:D,3,FALSE)</f>
        <v>967613.80346666696</v>
      </c>
      <c r="J18" s="21">
        <f>VLOOKUP(B18,RMS!B:E,4,FALSE)</f>
        <v>864038.92039999994</v>
      </c>
      <c r="K18" s="22">
        <f t="shared" si="1"/>
        <v>-0.875466666999273</v>
      </c>
      <c r="L18" s="22">
        <f t="shared" si="2"/>
        <v>6.0000002849847078E-4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2667085.7001</v>
      </c>
      <c r="F19" s="25">
        <f>VLOOKUP(C19,RA!B23:I58,8,0)</f>
        <v>260501.66390000001</v>
      </c>
      <c r="G19" s="16">
        <f t="shared" si="0"/>
        <v>2406584.0362</v>
      </c>
      <c r="H19" s="27">
        <f>RA!J23</f>
        <v>9.7672775903013793</v>
      </c>
      <c r="I19" s="20">
        <f>VLOOKUP(B19,RMS!B:D,3,FALSE)</f>
        <v>2667087.73638205</v>
      </c>
      <c r="J19" s="21">
        <f>VLOOKUP(B19,RMS!B:E,4,FALSE)</f>
        <v>2406584.06197521</v>
      </c>
      <c r="K19" s="22">
        <f t="shared" si="1"/>
        <v>-2.0362820499576628</v>
      </c>
      <c r="L19" s="22">
        <f t="shared" si="2"/>
        <v>-2.5775210000574589E-2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288459.45919999998</v>
      </c>
      <c r="F20" s="25">
        <f>VLOOKUP(C20,RA!B24:I59,8,0)</f>
        <v>49101.449800000002</v>
      </c>
      <c r="G20" s="16">
        <f t="shared" si="0"/>
        <v>239358.00939999998</v>
      </c>
      <c r="H20" s="27">
        <f>RA!J24</f>
        <v>17.0219586267601</v>
      </c>
      <c r="I20" s="20">
        <f>VLOOKUP(B20,RMS!B:D,3,FALSE)</f>
        <v>288459.476443091</v>
      </c>
      <c r="J20" s="21">
        <f>VLOOKUP(B20,RMS!B:E,4,FALSE)</f>
        <v>239358.00052665599</v>
      </c>
      <c r="K20" s="22">
        <f t="shared" si="1"/>
        <v>-1.7243091017007828E-2</v>
      </c>
      <c r="L20" s="22">
        <f t="shared" si="2"/>
        <v>8.8733439915813506E-3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467937.4938</v>
      </c>
      <c r="F21" s="25">
        <f>VLOOKUP(C21,RA!B25:I60,8,0)</f>
        <v>23660.815699999999</v>
      </c>
      <c r="G21" s="16">
        <f t="shared" si="0"/>
        <v>444276.67810000002</v>
      </c>
      <c r="H21" s="27">
        <f>RA!J25</f>
        <v>5.0564051852003997</v>
      </c>
      <c r="I21" s="20">
        <f>VLOOKUP(B21,RMS!B:D,3,FALSE)</f>
        <v>467937.49196665199</v>
      </c>
      <c r="J21" s="21">
        <f>VLOOKUP(B21,RMS!B:E,4,FALSE)</f>
        <v>444276.68703259103</v>
      </c>
      <c r="K21" s="22">
        <f t="shared" si="1"/>
        <v>1.8333480111323297E-3</v>
      </c>
      <c r="L21" s="22">
        <f t="shared" si="2"/>
        <v>-8.9325910084880888E-3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587184.31649999996</v>
      </c>
      <c r="F22" s="25">
        <f>VLOOKUP(C22,RA!B26:I61,8,0)</f>
        <v>130944.6352</v>
      </c>
      <c r="G22" s="16">
        <f t="shared" si="0"/>
        <v>456239.68129999994</v>
      </c>
      <c r="H22" s="27">
        <f>RA!J26</f>
        <v>22.300431316101101</v>
      </c>
      <c r="I22" s="20">
        <f>VLOOKUP(B22,RMS!B:D,3,FALSE)</f>
        <v>587184.31194389996</v>
      </c>
      <c r="J22" s="21">
        <f>VLOOKUP(B22,RMS!B:E,4,FALSE)</f>
        <v>456239.64503083198</v>
      </c>
      <c r="K22" s="22">
        <f t="shared" si="1"/>
        <v>4.5561000006273389E-3</v>
      </c>
      <c r="L22" s="22">
        <f t="shared" si="2"/>
        <v>3.62691679620184E-2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272678.5257</v>
      </c>
      <c r="F23" s="25">
        <f>VLOOKUP(C23,RA!B27:I62,8,0)</f>
        <v>71191.69</v>
      </c>
      <c r="G23" s="16">
        <f t="shared" si="0"/>
        <v>201486.8357</v>
      </c>
      <c r="H23" s="27">
        <f>RA!J27</f>
        <v>26.108286238251399</v>
      </c>
      <c r="I23" s="20">
        <f>VLOOKUP(B23,RMS!B:D,3,FALSE)</f>
        <v>272678.54242555</v>
      </c>
      <c r="J23" s="21">
        <f>VLOOKUP(B23,RMS!B:E,4,FALSE)</f>
        <v>201486.838785439</v>
      </c>
      <c r="K23" s="22">
        <f t="shared" si="1"/>
        <v>-1.6725549998227507E-2</v>
      </c>
      <c r="L23" s="22">
        <f t="shared" si="2"/>
        <v>-3.0854390060994774E-3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1444531.7637</v>
      </c>
      <c r="F24" s="25">
        <f>VLOOKUP(C24,RA!B28:I63,8,0)</f>
        <v>50700.043700000002</v>
      </c>
      <c r="G24" s="16">
        <f t="shared" si="0"/>
        <v>1393831.72</v>
      </c>
      <c r="H24" s="27">
        <f>RA!J28</f>
        <v>3.5097908522369701</v>
      </c>
      <c r="I24" s="20">
        <f>VLOOKUP(B24,RMS!B:D,3,FALSE)</f>
        <v>1444531.7595885</v>
      </c>
      <c r="J24" s="21">
        <f>VLOOKUP(B24,RMS!B:E,4,FALSE)</f>
        <v>1393831.7284256599</v>
      </c>
      <c r="K24" s="22">
        <f t="shared" si="1"/>
        <v>4.1114999912679195E-3</v>
      </c>
      <c r="L24" s="22">
        <f t="shared" si="2"/>
        <v>-8.425659965723753E-3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724794.5969</v>
      </c>
      <c r="F25" s="25">
        <f>VLOOKUP(C25,RA!B29:I64,8,0)</f>
        <v>97656.765599999999</v>
      </c>
      <c r="G25" s="16">
        <f t="shared" si="0"/>
        <v>627137.83129999996</v>
      </c>
      <c r="H25" s="27">
        <f>RA!J29</f>
        <v>13.473716004187301</v>
      </c>
      <c r="I25" s="20">
        <f>VLOOKUP(B25,RMS!B:D,3,FALSE)</f>
        <v>724794.59708495601</v>
      </c>
      <c r="J25" s="21">
        <f>VLOOKUP(B25,RMS!B:E,4,FALSE)</f>
        <v>627137.77617079206</v>
      </c>
      <c r="K25" s="22">
        <f t="shared" si="1"/>
        <v>-1.8495600670576096E-4</v>
      </c>
      <c r="L25" s="22">
        <f t="shared" si="2"/>
        <v>5.5129207903519273E-2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759424.99080000003</v>
      </c>
      <c r="F26" s="25">
        <f>VLOOKUP(C26,RA!B30:I65,8,0)</f>
        <v>102435.2389</v>
      </c>
      <c r="G26" s="16">
        <f t="shared" si="0"/>
        <v>656989.75190000003</v>
      </c>
      <c r="H26" s="27">
        <f>RA!J30</f>
        <v>13.4885262061355</v>
      </c>
      <c r="I26" s="20">
        <f>VLOOKUP(B26,RMS!B:D,3,FALSE)</f>
        <v>759424.98483008798</v>
      </c>
      <c r="J26" s="21">
        <f>VLOOKUP(B26,RMS!B:E,4,FALSE)</f>
        <v>656989.74149140599</v>
      </c>
      <c r="K26" s="22">
        <f t="shared" si="1"/>
        <v>5.9699120465666056E-3</v>
      </c>
      <c r="L26" s="22">
        <f t="shared" si="2"/>
        <v>1.0408594040200114E-2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855052.1764</v>
      </c>
      <c r="F27" s="25">
        <f>VLOOKUP(C27,RA!B31:I66,8,0)</f>
        <v>18513.759699999999</v>
      </c>
      <c r="G27" s="16">
        <f t="shared" si="0"/>
        <v>836538.41669999994</v>
      </c>
      <c r="H27" s="27">
        <f>RA!J31</f>
        <v>2.1652198790894701</v>
      </c>
      <c r="I27" s="20">
        <f>VLOOKUP(B27,RMS!B:D,3,FALSE)</f>
        <v>855052.00565663702</v>
      </c>
      <c r="J27" s="21">
        <f>VLOOKUP(B27,RMS!B:E,4,FALSE)</f>
        <v>836538.37244513305</v>
      </c>
      <c r="K27" s="22">
        <f t="shared" si="1"/>
        <v>0.17074336297810078</v>
      </c>
      <c r="L27" s="22">
        <f t="shared" si="2"/>
        <v>4.4254866894334555E-2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119053.34540000001</v>
      </c>
      <c r="F28" s="25">
        <f>VLOOKUP(C28,RA!B32:I67,8,0)</f>
        <v>33383.383000000002</v>
      </c>
      <c r="G28" s="16">
        <f t="shared" si="0"/>
        <v>85669.962400000004</v>
      </c>
      <c r="H28" s="27">
        <f>RA!J32</f>
        <v>28.040692924535001</v>
      </c>
      <c r="I28" s="20">
        <f>VLOOKUP(B28,RMS!B:D,3,FALSE)</f>
        <v>119053.27768589401</v>
      </c>
      <c r="J28" s="21">
        <f>VLOOKUP(B28,RMS!B:E,4,FALSE)</f>
        <v>85669.967017504503</v>
      </c>
      <c r="K28" s="22">
        <f t="shared" si="1"/>
        <v>6.7714106000494212E-2</v>
      </c>
      <c r="L28" s="22">
        <f t="shared" si="2"/>
        <v>-4.6175044990377501E-3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418176.85570000001</v>
      </c>
      <c r="F31" s="25">
        <f>VLOOKUP(C31,RA!B35:I70,8,0)</f>
        <v>7562.6126000000004</v>
      </c>
      <c r="G31" s="16">
        <f t="shared" si="0"/>
        <v>410614.24310000002</v>
      </c>
      <c r="H31" s="27">
        <f>RA!J35</f>
        <v>1.8084722999173899</v>
      </c>
      <c r="I31" s="20">
        <f>VLOOKUP(B31,RMS!B:D,3,FALSE)</f>
        <v>418176.85550000001</v>
      </c>
      <c r="J31" s="21">
        <f>VLOOKUP(B31,RMS!B:E,4,FALSE)</f>
        <v>410614.23330000002</v>
      </c>
      <c r="K31" s="22">
        <f t="shared" si="1"/>
        <v>2.0000000949949026E-4</v>
      </c>
      <c r="L31" s="22">
        <f t="shared" si="2"/>
        <v>9.7999999998137355E-3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205419.2311</v>
      </c>
      <c r="F35" s="25">
        <f>VLOOKUP(C35,RA!B8:I74,8,0)</f>
        <v>9981.6178</v>
      </c>
      <c r="G35" s="16">
        <f t="shared" si="0"/>
        <v>195437.6133</v>
      </c>
      <c r="H35" s="27">
        <f>RA!J39</f>
        <v>4.85914475803916</v>
      </c>
      <c r="I35" s="20">
        <f>VLOOKUP(B35,RMS!B:D,3,FALSE)</f>
        <v>205419.230768376</v>
      </c>
      <c r="J35" s="21">
        <f>VLOOKUP(B35,RMS!B:E,4,FALSE)</f>
        <v>195437.61307692301</v>
      </c>
      <c r="K35" s="22">
        <f t="shared" si="1"/>
        <v>3.3162400359287858E-4</v>
      </c>
      <c r="L35" s="22">
        <f t="shared" si="2"/>
        <v>2.2307698964141309E-4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558856.77260000003</v>
      </c>
      <c r="F36" s="25">
        <f>VLOOKUP(C36,RA!B8:I75,8,0)</f>
        <v>38364.170299999998</v>
      </c>
      <c r="G36" s="16">
        <f t="shared" si="0"/>
        <v>520492.60230000003</v>
      </c>
      <c r="H36" s="27">
        <f>RA!J40</f>
        <v>6.8647589473625397</v>
      </c>
      <c r="I36" s="20">
        <f>VLOOKUP(B36,RMS!B:D,3,FALSE)</f>
        <v>558856.76383418799</v>
      </c>
      <c r="J36" s="21">
        <f>VLOOKUP(B36,RMS!B:E,4,FALSE)</f>
        <v>520492.60307777801</v>
      </c>
      <c r="K36" s="22">
        <f t="shared" si="1"/>
        <v>8.7658120319247246E-3</v>
      </c>
      <c r="L36" s="22">
        <f t="shared" si="2"/>
        <v>-7.7777798287570477E-4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13954.5507</v>
      </c>
      <c r="F40" s="25">
        <f>VLOOKUP(C40,RA!B8:I78,8,0)</f>
        <v>1189.5744999999999</v>
      </c>
      <c r="G40" s="16">
        <f t="shared" si="0"/>
        <v>12764.976199999999</v>
      </c>
      <c r="H40" s="27">
        <f>RA!J43</f>
        <v>0</v>
      </c>
      <c r="I40" s="20">
        <f>VLOOKUP(B40,RMS!B:D,3,FALSE)</f>
        <v>13954.5508660464</v>
      </c>
      <c r="J40" s="21">
        <f>VLOOKUP(B40,RMS!B:E,4,FALSE)</f>
        <v>12764.976325542701</v>
      </c>
      <c r="K40" s="22">
        <f t="shared" si="1"/>
        <v>-1.6604640040895902E-4</v>
      </c>
      <c r="L40" s="22">
        <f t="shared" si="2"/>
        <v>-1.2554270142572932E-4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17180204.231899999</v>
      </c>
      <c r="E7" s="65">
        <v>22020489</v>
      </c>
      <c r="F7" s="66">
        <v>78.019176739898896</v>
      </c>
      <c r="G7" s="65">
        <v>14960245.718699999</v>
      </c>
      <c r="H7" s="66">
        <v>14.8390511422222</v>
      </c>
      <c r="I7" s="65">
        <v>1756387.2015</v>
      </c>
      <c r="J7" s="66">
        <v>10.2233196869614</v>
      </c>
      <c r="K7" s="65">
        <v>1658827.6831</v>
      </c>
      <c r="L7" s="66">
        <v>11.088238216745999</v>
      </c>
      <c r="M7" s="66">
        <v>5.8812328365344002E-2</v>
      </c>
      <c r="N7" s="65">
        <v>306413444.87199998</v>
      </c>
      <c r="O7" s="65">
        <v>6799293629.8199997</v>
      </c>
      <c r="P7" s="65">
        <v>919186</v>
      </c>
      <c r="Q7" s="65">
        <v>847090</v>
      </c>
      <c r="R7" s="66">
        <v>8.5110200805109208</v>
      </c>
      <c r="S7" s="65">
        <v>18.6906722163958</v>
      </c>
      <c r="T7" s="65">
        <v>19.091048683374801</v>
      </c>
      <c r="U7" s="67">
        <v>-2.1421191401977402</v>
      </c>
      <c r="V7" s="55"/>
      <c r="W7" s="55"/>
    </row>
    <row r="8" spans="1:23" ht="14.25" thickBot="1" x14ac:dyDescent="0.2">
      <c r="A8" s="52">
        <v>41992</v>
      </c>
      <c r="B8" s="42" t="s">
        <v>6</v>
      </c>
      <c r="C8" s="43"/>
      <c r="D8" s="68">
        <v>699619.72530000005</v>
      </c>
      <c r="E8" s="68">
        <v>683400</v>
      </c>
      <c r="F8" s="69">
        <v>102.373386786655</v>
      </c>
      <c r="G8" s="68">
        <v>555273.55149999994</v>
      </c>
      <c r="H8" s="69">
        <v>25.995506793015299</v>
      </c>
      <c r="I8" s="68">
        <v>101312.7981</v>
      </c>
      <c r="J8" s="69">
        <v>14.481123735691799</v>
      </c>
      <c r="K8" s="68">
        <v>78219.115900000004</v>
      </c>
      <c r="L8" s="69">
        <v>14.0865913185854</v>
      </c>
      <c r="M8" s="69">
        <v>0.29524345723268403</v>
      </c>
      <c r="N8" s="68">
        <v>11974873.432499999</v>
      </c>
      <c r="O8" s="68">
        <v>258726498.8439</v>
      </c>
      <c r="P8" s="68">
        <v>25613</v>
      </c>
      <c r="Q8" s="68">
        <v>23892</v>
      </c>
      <c r="R8" s="69">
        <v>7.2032479491043002</v>
      </c>
      <c r="S8" s="68">
        <v>27.315024608597199</v>
      </c>
      <c r="T8" s="68">
        <v>28.269023158379401</v>
      </c>
      <c r="U8" s="70">
        <v>-3.4925780351737599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98185.363899999997</v>
      </c>
      <c r="E9" s="68">
        <v>104294</v>
      </c>
      <c r="F9" s="69">
        <v>94.142869100811197</v>
      </c>
      <c r="G9" s="68">
        <v>70593.925600000002</v>
      </c>
      <c r="H9" s="69">
        <v>39.084720201478603</v>
      </c>
      <c r="I9" s="68">
        <v>21659.733199999999</v>
      </c>
      <c r="J9" s="69">
        <v>22.0600426984821</v>
      </c>
      <c r="K9" s="68">
        <v>15233.665000000001</v>
      </c>
      <c r="L9" s="69">
        <v>21.579285852889299</v>
      </c>
      <c r="M9" s="69">
        <v>0.42183336708533398</v>
      </c>
      <c r="N9" s="68">
        <v>1780127.4297</v>
      </c>
      <c r="O9" s="68">
        <v>43819062.919399999</v>
      </c>
      <c r="P9" s="68">
        <v>5852</v>
      </c>
      <c r="Q9" s="68">
        <v>4407</v>
      </c>
      <c r="R9" s="69">
        <v>32.788745178125701</v>
      </c>
      <c r="S9" s="68">
        <v>16.7780867908407</v>
      </c>
      <c r="T9" s="68">
        <v>16.736177444973901</v>
      </c>
      <c r="U9" s="70">
        <v>0.249786202618244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120673.0059</v>
      </c>
      <c r="E10" s="68">
        <v>132673</v>
      </c>
      <c r="F10" s="69">
        <v>90.955210103035299</v>
      </c>
      <c r="G10" s="68">
        <v>97109.6247</v>
      </c>
      <c r="H10" s="69">
        <v>24.264722753068099</v>
      </c>
      <c r="I10" s="68">
        <v>27243.185399999998</v>
      </c>
      <c r="J10" s="69">
        <v>22.576039435510602</v>
      </c>
      <c r="K10" s="68">
        <v>25306.3505</v>
      </c>
      <c r="L10" s="69">
        <v>26.059569870832799</v>
      </c>
      <c r="M10" s="69">
        <v>7.6535528107855993E-2</v>
      </c>
      <c r="N10" s="68">
        <v>2105063.5180000002</v>
      </c>
      <c r="O10" s="68">
        <v>60915501.902199998</v>
      </c>
      <c r="P10" s="68">
        <v>81998</v>
      </c>
      <c r="Q10" s="68">
        <v>73974</v>
      </c>
      <c r="R10" s="69">
        <v>10.847054370454501</v>
      </c>
      <c r="S10" s="68">
        <v>1.47165791726628</v>
      </c>
      <c r="T10" s="68">
        <v>1.26960921540001</v>
      </c>
      <c r="U10" s="70">
        <v>13.7293252389517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96687.356700000004</v>
      </c>
      <c r="E11" s="68">
        <v>110313</v>
      </c>
      <c r="F11" s="69">
        <v>87.648198036496197</v>
      </c>
      <c r="G11" s="68">
        <v>98370.568100000004</v>
      </c>
      <c r="H11" s="69">
        <v>-1.7110924868187301</v>
      </c>
      <c r="I11" s="68">
        <v>13743.9838</v>
      </c>
      <c r="J11" s="69">
        <v>14.2148717982276</v>
      </c>
      <c r="K11" s="68">
        <v>16867.348600000001</v>
      </c>
      <c r="L11" s="69">
        <v>17.1467431019136</v>
      </c>
      <c r="M11" s="69">
        <v>-0.185172244557749</v>
      </c>
      <c r="N11" s="68">
        <v>1794540.0737000001</v>
      </c>
      <c r="O11" s="68">
        <v>26260386.5189</v>
      </c>
      <c r="P11" s="68">
        <v>3918</v>
      </c>
      <c r="Q11" s="68">
        <v>4234</v>
      </c>
      <c r="R11" s="69">
        <v>-7.4633915918752898</v>
      </c>
      <c r="S11" s="68">
        <v>24.677732695252701</v>
      </c>
      <c r="T11" s="68">
        <v>26.4584502834199</v>
      </c>
      <c r="U11" s="70">
        <v>-7.21588814563105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271430.79930000001</v>
      </c>
      <c r="E12" s="68">
        <v>463951</v>
      </c>
      <c r="F12" s="69">
        <v>58.504195335283299</v>
      </c>
      <c r="G12" s="68">
        <v>302942.98389999999</v>
      </c>
      <c r="H12" s="69">
        <v>-10.402018292129201</v>
      </c>
      <c r="I12" s="68">
        <v>33028.968699999998</v>
      </c>
      <c r="J12" s="69">
        <v>12.1684675376484</v>
      </c>
      <c r="K12" s="68">
        <v>3551.1792999999998</v>
      </c>
      <c r="L12" s="69">
        <v>1.17222694986467</v>
      </c>
      <c r="M12" s="69">
        <v>8.3008451305176294</v>
      </c>
      <c r="N12" s="68">
        <v>5593828.9881999996</v>
      </c>
      <c r="O12" s="68">
        <v>92371391.175300002</v>
      </c>
      <c r="P12" s="68">
        <v>2175</v>
      </c>
      <c r="Q12" s="68">
        <v>2559</v>
      </c>
      <c r="R12" s="69">
        <v>-15.0058616647128</v>
      </c>
      <c r="S12" s="68">
        <v>124.79576979310301</v>
      </c>
      <c r="T12" s="68">
        <v>126.54499562329001</v>
      </c>
      <c r="U12" s="70">
        <v>-1.40167077224403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375273.53539999999</v>
      </c>
      <c r="E13" s="68">
        <v>571500</v>
      </c>
      <c r="F13" s="69">
        <v>65.664660612423503</v>
      </c>
      <c r="G13" s="68">
        <v>456037.14399999997</v>
      </c>
      <c r="H13" s="69">
        <v>-17.7098750973671</v>
      </c>
      <c r="I13" s="68">
        <v>65955.721999999994</v>
      </c>
      <c r="J13" s="69">
        <v>17.5753725691577</v>
      </c>
      <c r="K13" s="68">
        <v>71807.862399999998</v>
      </c>
      <c r="L13" s="69">
        <v>15.7460556326964</v>
      </c>
      <c r="M13" s="69">
        <v>-8.1497209419785999E-2</v>
      </c>
      <c r="N13" s="68">
        <v>7714359.5349000003</v>
      </c>
      <c r="O13" s="68">
        <v>131434012.56810001</v>
      </c>
      <c r="P13" s="68">
        <v>10160</v>
      </c>
      <c r="Q13" s="68">
        <v>9500</v>
      </c>
      <c r="R13" s="69">
        <v>6.9473684210526399</v>
      </c>
      <c r="S13" s="68">
        <v>36.9363715944882</v>
      </c>
      <c r="T13" s="68">
        <v>36.523568536842099</v>
      </c>
      <c r="U13" s="70">
        <v>1.11760587146486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247346.78940000001</v>
      </c>
      <c r="E14" s="68">
        <v>204694</v>
      </c>
      <c r="F14" s="69">
        <v>120.83734227676401</v>
      </c>
      <c r="G14" s="68">
        <v>195393.40549999999</v>
      </c>
      <c r="H14" s="69">
        <v>26.5891183825035</v>
      </c>
      <c r="I14" s="68">
        <v>40380.828200000004</v>
      </c>
      <c r="J14" s="69">
        <v>16.325592217288801</v>
      </c>
      <c r="K14" s="68">
        <v>40108.481500000002</v>
      </c>
      <c r="L14" s="69">
        <v>20.527039485987199</v>
      </c>
      <c r="M14" s="69">
        <v>6.7902520817199998E-3</v>
      </c>
      <c r="N14" s="68">
        <v>4543079.6321999999</v>
      </c>
      <c r="O14" s="68">
        <v>64777764.4353</v>
      </c>
      <c r="P14" s="68">
        <v>2888</v>
      </c>
      <c r="Q14" s="68">
        <v>2950</v>
      </c>
      <c r="R14" s="69">
        <v>-2.1016949152542401</v>
      </c>
      <c r="S14" s="68">
        <v>85.646395221606696</v>
      </c>
      <c r="T14" s="68">
        <v>77.164233559322</v>
      </c>
      <c r="U14" s="70">
        <v>9.9036995548234898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188867.78419999999</v>
      </c>
      <c r="E15" s="68">
        <v>124122</v>
      </c>
      <c r="F15" s="69">
        <v>152.16302041539799</v>
      </c>
      <c r="G15" s="68">
        <v>122880.00169999999</v>
      </c>
      <c r="H15" s="69">
        <v>53.700994130113202</v>
      </c>
      <c r="I15" s="68">
        <v>-36958.807699999998</v>
      </c>
      <c r="J15" s="69">
        <v>-19.56861402094</v>
      </c>
      <c r="K15" s="68">
        <v>23608.6355</v>
      </c>
      <c r="L15" s="69">
        <v>19.212756488755801</v>
      </c>
      <c r="M15" s="69">
        <v>-2.5654783479545</v>
      </c>
      <c r="N15" s="68">
        <v>2744837.9959999998</v>
      </c>
      <c r="O15" s="68">
        <v>49754971.930600002</v>
      </c>
      <c r="P15" s="68">
        <v>6881</v>
      </c>
      <c r="Q15" s="68">
        <v>8060</v>
      </c>
      <c r="R15" s="69">
        <v>-14.6277915632754</v>
      </c>
      <c r="S15" s="68">
        <v>27.447723325098099</v>
      </c>
      <c r="T15" s="68">
        <v>27.192824317617902</v>
      </c>
      <c r="U15" s="70">
        <v>0.92867085718236797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673775.64110000001</v>
      </c>
      <c r="E16" s="68">
        <v>571700</v>
      </c>
      <c r="F16" s="69">
        <v>117.854756183313</v>
      </c>
      <c r="G16" s="68">
        <v>414092.77870000002</v>
      </c>
      <c r="H16" s="69">
        <v>62.711275288414001</v>
      </c>
      <c r="I16" s="68">
        <v>26260.153200000001</v>
      </c>
      <c r="J16" s="69">
        <v>3.8974625376969598</v>
      </c>
      <c r="K16" s="68">
        <v>39485.906199999998</v>
      </c>
      <c r="L16" s="69">
        <v>9.5355215620909295</v>
      </c>
      <c r="M16" s="69">
        <v>-0.33494870126597198</v>
      </c>
      <c r="N16" s="68">
        <v>12002458.895</v>
      </c>
      <c r="O16" s="68">
        <v>347804234.31309998</v>
      </c>
      <c r="P16" s="68">
        <v>33594</v>
      </c>
      <c r="Q16" s="68">
        <v>27188</v>
      </c>
      <c r="R16" s="69">
        <v>23.561865528909799</v>
      </c>
      <c r="S16" s="68">
        <v>20.056427966303499</v>
      </c>
      <c r="T16" s="68">
        <v>26.639095067676902</v>
      </c>
      <c r="U16" s="70">
        <v>-32.8207351400401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461812.43560000003</v>
      </c>
      <c r="E17" s="68">
        <v>670000</v>
      </c>
      <c r="F17" s="69">
        <v>68.927229194029906</v>
      </c>
      <c r="G17" s="68">
        <v>470338.53110000002</v>
      </c>
      <c r="H17" s="69">
        <v>-1.81275718152617</v>
      </c>
      <c r="I17" s="68">
        <v>53875.5245</v>
      </c>
      <c r="J17" s="69">
        <v>11.666105186189601</v>
      </c>
      <c r="K17" s="68">
        <v>49488.792500000003</v>
      </c>
      <c r="L17" s="69">
        <v>10.521951579059101</v>
      </c>
      <c r="M17" s="69">
        <v>8.8640918042201006E-2</v>
      </c>
      <c r="N17" s="68">
        <v>8719222.0548999999</v>
      </c>
      <c r="O17" s="68">
        <v>324786883.03600001</v>
      </c>
      <c r="P17" s="68">
        <v>10663</v>
      </c>
      <c r="Q17" s="68">
        <v>9455</v>
      </c>
      <c r="R17" s="69">
        <v>12.776308831306199</v>
      </c>
      <c r="S17" s="68">
        <v>43.3098035824815</v>
      </c>
      <c r="T17" s="68">
        <v>50.337595124272902</v>
      </c>
      <c r="U17" s="70">
        <v>-16.226791535563699</v>
      </c>
    </row>
    <row r="18" spans="1:21" ht="12" thickBot="1" x14ac:dyDescent="0.2">
      <c r="A18" s="53"/>
      <c r="B18" s="42" t="s">
        <v>16</v>
      </c>
      <c r="C18" s="43"/>
      <c r="D18" s="68">
        <v>1626949.4231</v>
      </c>
      <c r="E18" s="68">
        <v>1919700</v>
      </c>
      <c r="F18" s="69">
        <v>84.750191337188099</v>
      </c>
      <c r="G18" s="68">
        <v>1434166.6624</v>
      </c>
      <c r="H18" s="69">
        <v>13.4421448883346</v>
      </c>
      <c r="I18" s="68">
        <v>258925.90590000001</v>
      </c>
      <c r="J18" s="69">
        <v>15.914809779804999</v>
      </c>
      <c r="K18" s="68">
        <v>221874.31270000001</v>
      </c>
      <c r="L18" s="69">
        <v>15.470608717727799</v>
      </c>
      <c r="M18" s="69">
        <v>0.166993613407146</v>
      </c>
      <c r="N18" s="68">
        <v>29455580.841699999</v>
      </c>
      <c r="O18" s="68">
        <v>770615603.7227</v>
      </c>
      <c r="P18" s="68">
        <v>76233</v>
      </c>
      <c r="Q18" s="68">
        <v>63453</v>
      </c>
      <c r="R18" s="69">
        <v>20.140891683608299</v>
      </c>
      <c r="S18" s="68">
        <v>21.341799786181799</v>
      </c>
      <c r="T18" s="68">
        <v>20.6802842781271</v>
      </c>
      <c r="U18" s="70">
        <v>3.0996238118728301</v>
      </c>
    </row>
    <row r="19" spans="1:21" ht="12" thickBot="1" x14ac:dyDescent="0.2">
      <c r="A19" s="53"/>
      <c r="B19" s="42" t="s">
        <v>17</v>
      </c>
      <c r="C19" s="43"/>
      <c r="D19" s="68">
        <v>618472.63269999996</v>
      </c>
      <c r="E19" s="68">
        <v>956200</v>
      </c>
      <c r="F19" s="69">
        <v>64.680258596527906</v>
      </c>
      <c r="G19" s="68">
        <v>598239.12450000003</v>
      </c>
      <c r="H19" s="69">
        <v>3.3821773554029599</v>
      </c>
      <c r="I19" s="68">
        <v>44430.925799999997</v>
      </c>
      <c r="J19" s="69">
        <v>7.1839760485492601</v>
      </c>
      <c r="K19" s="68">
        <v>57649.391600000003</v>
      </c>
      <c r="L19" s="69">
        <v>9.6365130997044997</v>
      </c>
      <c r="M19" s="69">
        <v>-0.22929063834214</v>
      </c>
      <c r="N19" s="68">
        <v>12301714.386700001</v>
      </c>
      <c r="O19" s="68">
        <v>259777179.9594</v>
      </c>
      <c r="P19" s="68">
        <v>14748</v>
      </c>
      <c r="Q19" s="68">
        <v>13063</v>
      </c>
      <c r="R19" s="69">
        <v>12.899027788410001</v>
      </c>
      <c r="S19" s="68">
        <v>41.936034221589402</v>
      </c>
      <c r="T19" s="68">
        <v>47.054220248028798</v>
      </c>
      <c r="U19" s="70">
        <v>-12.204744968002901</v>
      </c>
    </row>
    <row r="20" spans="1:21" ht="12" thickBot="1" x14ac:dyDescent="0.2">
      <c r="A20" s="53"/>
      <c r="B20" s="42" t="s">
        <v>18</v>
      </c>
      <c r="C20" s="43"/>
      <c r="D20" s="68">
        <v>951201.04429999995</v>
      </c>
      <c r="E20" s="68">
        <v>1129400</v>
      </c>
      <c r="F20" s="69">
        <v>84.221803107844906</v>
      </c>
      <c r="G20" s="68">
        <v>865252.10490000003</v>
      </c>
      <c r="H20" s="69">
        <v>9.9333984758041503</v>
      </c>
      <c r="I20" s="68">
        <v>69017.155100000004</v>
      </c>
      <c r="J20" s="69">
        <v>7.2557905096488398</v>
      </c>
      <c r="K20" s="68">
        <v>61152.684399999998</v>
      </c>
      <c r="L20" s="69">
        <v>7.0676146355133804</v>
      </c>
      <c r="M20" s="69">
        <v>0.12860385079023601</v>
      </c>
      <c r="N20" s="68">
        <v>18234661.9331</v>
      </c>
      <c r="O20" s="68">
        <v>402647569.90289998</v>
      </c>
      <c r="P20" s="68">
        <v>37076</v>
      </c>
      <c r="Q20" s="68">
        <v>36059</v>
      </c>
      <c r="R20" s="69">
        <v>2.82037771430157</v>
      </c>
      <c r="S20" s="68">
        <v>25.655438674614299</v>
      </c>
      <c r="T20" s="68">
        <v>28.5573233145678</v>
      </c>
      <c r="U20" s="70">
        <v>-11.310992093169199</v>
      </c>
    </row>
    <row r="21" spans="1:21" ht="12" thickBot="1" x14ac:dyDescent="0.2">
      <c r="A21" s="53"/>
      <c r="B21" s="42" t="s">
        <v>19</v>
      </c>
      <c r="C21" s="43"/>
      <c r="D21" s="68">
        <v>399685.98839999997</v>
      </c>
      <c r="E21" s="68">
        <v>404700</v>
      </c>
      <c r="F21" s="69">
        <v>98.761054707190496</v>
      </c>
      <c r="G21" s="68">
        <v>346936.9817</v>
      </c>
      <c r="H21" s="69">
        <v>15.2042040723155</v>
      </c>
      <c r="I21" s="68">
        <v>38749.6976</v>
      </c>
      <c r="J21" s="69">
        <v>9.6950352838538496</v>
      </c>
      <c r="K21" s="68">
        <v>47938.386899999998</v>
      </c>
      <c r="L21" s="69">
        <v>13.817606490118401</v>
      </c>
      <c r="M21" s="69">
        <v>-0.19167706496190001</v>
      </c>
      <c r="N21" s="68">
        <v>6818588.4038000004</v>
      </c>
      <c r="O21" s="68">
        <v>151919188.35780001</v>
      </c>
      <c r="P21" s="68">
        <v>33340</v>
      </c>
      <c r="Q21" s="68">
        <v>30031</v>
      </c>
      <c r="R21" s="69">
        <v>11.0186140987646</v>
      </c>
      <c r="S21" s="68">
        <v>11.9881820155969</v>
      </c>
      <c r="T21" s="68">
        <v>12.4001617561853</v>
      </c>
      <c r="U21" s="70">
        <v>-3.43654892837296</v>
      </c>
    </row>
    <row r="22" spans="1:21" ht="12" thickBot="1" x14ac:dyDescent="0.2">
      <c r="A22" s="53"/>
      <c r="B22" s="42" t="s">
        <v>20</v>
      </c>
      <c r="C22" s="43"/>
      <c r="D22" s="68">
        <v>967612.92799999996</v>
      </c>
      <c r="E22" s="68">
        <v>1078600</v>
      </c>
      <c r="F22" s="69">
        <v>89.710080474689406</v>
      </c>
      <c r="G22" s="68">
        <v>824329.21539999999</v>
      </c>
      <c r="H22" s="69">
        <v>17.381855443576899</v>
      </c>
      <c r="I22" s="68">
        <v>103574.007</v>
      </c>
      <c r="J22" s="69">
        <v>10.7040743258858</v>
      </c>
      <c r="K22" s="68">
        <v>117736.88039999999</v>
      </c>
      <c r="L22" s="69">
        <v>14.282749925691901</v>
      </c>
      <c r="M22" s="69">
        <v>-0.12029258251011</v>
      </c>
      <c r="N22" s="68">
        <v>18082507.880800001</v>
      </c>
      <c r="O22" s="68">
        <v>460252243.58749998</v>
      </c>
      <c r="P22" s="68">
        <v>58935</v>
      </c>
      <c r="Q22" s="68">
        <v>50392</v>
      </c>
      <c r="R22" s="69">
        <v>16.953087791712999</v>
      </c>
      <c r="S22" s="68">
        <v>16.4183070840757</v>
      </c>
      <c r="T22" s="68">
        <v>16.634410082949699</v>
      </c>
      <c r="U22" s="70">
        <v>-1.31623192188674</v>
      </c>
    </row>
    <row r="23" spans="1:21" ht="12" thickBot="1" x14ac:dyDescent="0.2">
      <c r="A23" s="53"/>
      <c r="B23" s="42" t="s">
        <v>21</v>
      </c>
      <c r="C23" s="43"/>
      <c r="D23" s="68">
        <v>2667085.7001</v>
      </c>
      <c r="E23" s="68">
        <v>2889900</v>
      </c>
      <c r="F23" s="69">
        <v>92.289895847607198</v>
      </c>
      <c r="G23" s="68">
        <v>2051903.9558000001</v>
      </c>
      <c r="H23" s="69">
        <v>29.9810204352451</v>
      </c>
      <c r="I23" s="68">
        <v>260501.66390000001</v>
      </c>
      <c r="J23" s="69">
        <v>9.7672775903013793</v>
      </c>
      <c r="K23" s="68">
        <v>132710.23370000001</v>
      </c>
      <c r="L23" s="69">
        <v>6.4676630368042103</v>
      </c>
      <c r="M23" s="69">
        <v>0.96293576340827403</v>
      </c>
      <c r="N23" s="68">
        <v>46733060.278399996</v>
      </c>
      <c r="O23" s="68">
        <v>1016228939.5499001</v>
      </c>
      <c r="P23" s="68">
        <v>84062</v>
      </c>
      <c r="Q23" s="68">
        <v>80014</v>
      </c>
      <c r="R23" s="69">
        <v>5.0591146549353798</v>
      </c>
      <c r="S23" s="68">
        <v>31.727602247150902</v>
      </c>
      <c r="T23" s="68">
        <v>33.607826215412302</v>
      </c>
      <c r="U23" s="70">
        <v>-5.9261458007915797</v>
      </c>
    </row>
    <row r="24" spans="1:21" ht="12" thickBot="1" x14ac:dyDescent="0.2">
      <c r="A24" s="53"/>
      <c r="B24" s="42" t="s">
        <v>22</v>
      </c>
      <c r="C24" s="43"/>
      <c r="D24" s="68">
        <v>288459.45919999998</v>
      </c>
      <c r="E24" s="68">
        <v>327646</v>
      </c>
      <c r="F24" s="69">
        <v>88.039975827570004</v>
      </c>
      <c r="G24" s="68">
        <v>254724.8547</v>
      </c>
      <c r="H24" s="69">
        <v>13.243546468887301</v>
      </c>
      <c r="I24" s="68">
        <v>49101.449800000002</v>
      </c>
      <c r="J24" s="69">
        <v>17.0219586267601</v>
      </c>
      <c r="K24" s="68">
        <v>44114.756500000003</v>
      </c>
      <c r="L24" s="69">
        <v>17.318591290180802</v>
      </c>
      <c r="M24" s="69">
        <v>0.11303912104785201</v>
      </c>
      <c r="N24" s="68">
        <v>5055638.4945</v>
      </c>
      <c r="O24" s="68">
        <v>106845564.77959999</v>
      </c>
      <c r="P24" s="68">
        <v>28921</v>
      </c>
      <c r="Q24" s="68">
        <v>26904</v>
      </c>
      <c r="R24" s="69">
        <v>7.4970264644662601</v>
      </c>
      <c r="S24" s="68">
        <v>9.9740485875315503</v>
      </c>
      <c r="T24" s="68">
        <v>10.2767293004758</v>
      </c>
      <c r="U24" s="70">
        <v>-3.0346825593229201</v>
      </c>
    </row>
    <row r="25" spans="1:21" ht="12" thickBot="1" x14ac:dyDescent="0.2">
      <c r="A25" s="53"/>
      <c r="B25" s="42" t="s">
        <v>23</v>
      </c>
      <c r="C25" s="43"/>
      <c r="D25" s="68">
        <v>467937.4938</v>
      </c>
      <c r="E25" s="68">
        <v>559844</v>
      </c>
      <c r="F25" s="69">
        <v>83.583550739134495</v>
      </c>
      <c r="G25" s="68">
        <v>373264.10609999998</v>
      </c>
      <c r="H25" s="69">
        <v>25.363646317129799</v>
      </c>
      <c r="I25" s="68">
        <v>23660.815699999999</v>
      </c>
      <c r="J25" s="69">
        <v>5.0564051852003997</v>
      </c>
      <c r="K25" s="68">
        <v>27069.824799999999</v>
      </c>
      <c r="L25" s="69">
        <v>7.2521907029409904</v>
      </c>
      <c r="M25" s="69">
        <v>-0.12593391812421301</v>
      </c>
      <c r="N25" s="68">
        <v>6934835.2128999997</v>
      </c>
      <c r="O25" s="68">
        <v>109714775.9452</v>
      </c>
      <c r="P25" s="68">
        <v>22137</v>
      </c>
      <c r="Q25" s="68">
        <v>19854</v>
      </c>
      <c r="R25" s="69">
        <v>11.498942278634001</v>
      </c>
      <c r="S25" s="68">
        <v>21.138252419027001</v>
      </c>
      <c r="T25" s="68">
        <v>19.7346713710084</v>
      </c>
      <c r="U25" s="70">
        <v>6.6400051442058396</v>
      </c>
    </row>
    <row r="26" spans="1:21" ht="12" thickBot="1" x14ac:dyDescent="0.2">
      <c r="A26" s="53"/>
      <c r="B26" s="42" t="s">
        <v>24</v>
      </c>
      <c r="C26" s="43"/>
      <c r="D26" s="68">
        <v>587184.31649999996</v>
      </c>
      <c r="E26" s="68">
        <v>640600</v>
      </c>
      <c r="F26" s="69">
        <v>91.661616687480503</v>
      </c>
      <c r="G26" s="68">
        <v>572013.0148</v>
      </c>
      <c r="H26" s="69">
        <v>2.6522651246501101</v>
      </c>
      <c r="I26" s="68">
        <v>130944.6352</v>
      </c>
      <c r="J26" s="69">
        <v>22.300431316101101</v>
      </c>
      <c r="K26" s="68">
        <v>114690.9623</v>
      </c>
      <c r="L26" s="69">
        <v>20.050411325011702</v>
      </c>
      <c r="M26" s="69">
        <v>0.14171712028612099</v>
      </c>
      <c r="N26" s="68">
        <v>11036147.3519</v>
      </c>
      <c r="O26" s="68">
        <v>219597611.40700001</v>
      </c>
      <c r="P26" s="68">
        <v>47992</v>
      </c>
      <c r="Q26" s="68">
        <v>45440</v>
      </c>
      <c r="R26" s="69">
        <v>5.6161971830985804</v>
      </c>
      <c r="S26" s="68">
        <v>12.235045768044699</v>
      </c>
      <c r="T26" s="68">
        <v>12.419155941901399</v>
      </c>
      <c r="U26" s="70">
        <v>-1.5047771569239901</v>
      </c>
    </row>
    <row r="27" spans="1:21" ht="12" thickBot="1" x14ac:dyDescent="0.2">
      <c r="A27" s="53"/>
      <c r="B27" s="42" t="s">
        <v>25</v>
      </c>
      <c r="C27" s="43"/>
      <c r="D27" s="68">
        <v>272678.5257</v>
      </c>
      <c r="E27" s="68">
        <v>330040</v>
      </c>
      <c r="F27" s="69">
        <v>82.619841746454995</v>
      </c>
      <c r="G27" s="68">
        <v>242262.3787</v>
      </c>
      <c r="H27" s="69">
        <v>12.5550434876499</v>
      </c>
      <c r="I27" s="68">
        <v>71191.69</v>
      </c>
      <c r="J27" s="69">
        <v>26.108286238251399</v>
      </c>
      <c r="K27" s="68">
        <v>70414.952000000005</v>
      </c>
      <c r="L27" s="69">
        <v>29.065574431264299</v>
      </c>
      <c r="M27" s="69">
        <v>1.1030867421453001E-2</v>
      </c>
      <c r="N27" s="68">
        <v>4904260.7671999997</v>
      </c>
      <c r="O27" s="68">
        <v>98678222.995800003</v>
      </c>
      <c r="P27" s="68">
        <v>36794</v>
      </c>
      <c r="Q27" s="68">
        <v>33090</v>
      </c>
      <c r="R27" s="69">
        <v>11.1937141130251</v>
      </c>
      <c r="S27" s="68">
        <v>7.4109508534000099</v>
      </c>
      <c r="T27" s="68">
        <v>7.2675630371713504</v>
      </c>
      <c r="U27" s="70">
        <v>1.93480997330965</v>
      </c>
    </row>
    <row r="28" spans="1:21" ht="12" thickBot="1" x14ac:dyDescent="0.2">
      <c r="A28" s="53"/>
      <c r="B28" s="42" t="s">
        <v>26</v>
      </c>
      <c r="C28" s="43"/>
      <c r="D28" s="68">
        <v>1444531.7637</v>
      </c>
      <c r="E28" s="68">
        <v>1791000</v>
      </c>
      <c r="F28" s="69">
        <v>80.655039849246194</v>
      </c>
      <c r="G28" s="68">
        <v>1150679.2686000001</v>
      </c>
      <c r="H28" s="69">
        <v>25.537306799445702</v>
      </c>
      <c r="I28" s="68">
        <v>50700.043700000002</v>
      </c>
      <c r="J28" s="69">
        <v>3.5097908522369701</v>
      </c>
      <c r="K28" s="68">
        <v>49706.668899999997</v>
      </c>
      <c r="L28" s="69">
        <v>4.3197674848593399</v>
      </c>
      <c r="M28" s="69">
        <v>1.9984738908946999E-2</v>
      </c>
      <c r="N28" s="68">
        <v>23257183.4626</v>
      </c>
      <c r="O28" s="68">
        <v>356748427.5873</v>
      </c>
      <c r="P28" s="68">
        <v>51015</v>
      </c>
      <c r="Q28" s="68">
        <v>46286</v>
      </c>
      <c r="R28" s="69">
        <v>10.2169122412825</v>
      </c>
      <c r="S28" s="68">
        <v>28.315824045868901</v>
      </c>
      <c r="T28" s="68">
        <v>24.310169710063501</v>
      </c>
      <c r="U28" s="70">
        <v>14.1463456239754</v>
      </c>
    </row>
    <row r="29" spans="1:21" ht="12" thickBot="1" x14ac:dyDescent="0.2">
      <c r="A29" s="53"/>
      <c r="B29" s="42" t="s">
        <v>27</v>
      </c>
      <c r="C29" s="43"/>
      <c r="D29" s="68">
        <v>724794.5969</v>
      </c>
      <c r="E29" s="68">
        <v>723200</v>
      </c>
      <c r="F29" s="69">
        <v>100.220491827987</v>
      </c>
      <c r="G29" s="68">
        <v>543478.2892</v>
      </c>
      <c r="H29" s="69">
        <v>33.362198877695299</v>
      </c>
      <c r="I29" s="68">
        <v>97656.765599999999</v>
      </c>
      <c r="J29" s="69">
        <v>13.473716004187301</v>
      </c>
      <c r="K29" s="68">
        <v>88349.701000000001</v>
      </c>
      <c r="L29" s="69">
        <v>16.256344136589298</v>
      </c>
      <c r="M29" s="69">
        <v>0.105343475921894</v>
      </c>
      <c r="N29" s="68">
        <v>12843769.7563</v>
      </c>
      <c r="O29" s="68">
        <v>239638615.86039999</v>
      </c>
      <c r="P29" s="68">
        <v>108499</v>
      </c>
      <c r="Q29" s="68">
        <v>105833</v>
      </c>
      <c r="R29" s="69">
        <v>2.5190630521670898</v>
      </c>
      <c r="S29" s="68">
        <v>6.6801961022682201</v>
      </c>
      <c r="T29" s="68">
        <v>6.5765618039741902</v>
      </c>
      <c r="U29" s="70">
        <v>1.5513661082321999</v>
      </c>
    </row>
    <row r="30" spans="1:21" ht="12" thickBot="1" x14ac:dyDescent="0.2">
      <c r="A30" s="53"/>
      <c r="B30" s="42" t="s">
        <v>28</v>
      </c>
      <c r="C30" s="43"/>
      <c r="D30" s="68">
        <v>759424.99080000003</v>
      </c>
      <c r="E30" s="68">
        <v>1052200</v>
      </c>
      <c r="F30" s="69">
        <v>72.174965862003404</v>
      </c>
      <c r="G30" s="68">
        <v>694440.728</v>
      </c>
      <c r="H30" s="69">
        <v>9.3577839230650603</v>
      </c>
      <c r="I30" s="68">
        <v>102435.2389</v>
      </c>
      <c r="J30" s="69">
        <v>13.4885262061355</v>
      </c>
      <c r="K30" s="68">
        <v>119909.5949</v>
      </c>
      <c r="L30" s="69">
        <v>17.267074073454999</v>
      </c>
      <c r="M30" s="69">
        <v>-0.14572942235834399</v>
      </c>
      <c r="N30" s="68">
        <v>14684951.568499999</v>
      </c>
      <c r="O30" s="68">
        <v>414209856.99870002</v>
      </c>
      <c r="P30" s="68">
        <v>55232</v>
      </c>
      <c r="Q30" s="68">
        <v>50495</v>
      </c>
      <c r="R30" s="69">
        <v>9.3811268442419902</v>
      </c>
      <c r="S30" s="68">
        <v>13.7497282517381</v>
      </c>
      <c r="T30" s="68">
        <v>13.423591345677799</v>
      </c>
      <c r="U30" s="70">
        <v>2.3719516494379</v>
      </c>
    </row>
    <row r="31" spans="1:21" ht="12" thickBot="1" x14ac:dyDescent="0.2">
      <c r="A31" s="53"/>
      <c r="B31" s="42" t="s">
        <v>29</v>
      </c>
      <c r="C31" s="43"/>
      <c r="D31" s="68">
        <v>855052.1764</v>
      </c>
      <c r="E31" s="68">
        <v>1211700</v>
      </c>
      <c r="F31" s="69">
        <v>70.566326351407099</v>
      </c>
      <c r="G31" s="68">
        <v>1011613.898</v>
      </c>
      <c r="H31" s="69">
        <v>-15.476430475058599</v>
      </c>
      <c r="I31" s="68">
        <v>18513.759699999999</v>
      </c>
      <c r="J31" s="69">
        <v>2.1652198790894701</v>
      </c>
      <c r="K31" s="68">
        <v>29549.194599999999</v>
      </c>
      <c r="L31" s="69">
        <v>2.92099531831462</v>
      </c>
      <c r="M31" s="69">
        <v>-0.37345975243602703</v>
      </c>
      <c r="N31" s="68">
        <v>14365040.9593</v>
      </c>
      <c r="O31" s="68">
        <v>375388579.50940001</v>
      </c>
      <c r="P31" s="68">
        <v>27361</v>
      </c>
      <c r="Q31" s="68">
        <v>29780</v>
      </c>
      <c r="R31" s="69">
        <v>-8.1229012760241801</v>
      </c>
      <c r="S31" s="68">
        <v>31.250764825847</v>
      </c>
      <c r="T31" s="68">
        <v>33.2978701511081</v>
      </c>
      <c r="U31" s="70">
        <v>-6.5505767192231596</v>
      </c>
    </row>
    <row r="32" spans="1:21" ht="12" thickBot="1" x14ac:dyDescent="0.2">
      <c r="A32" s="53"/>
      <c r="B32" s="42" t="s">
        <v>30</v>
      </c>
      <c r="C32" s="43"/>
      <c r="D32" s="68">
        <v>119053.34540000001</v>
      </c>
      <c r="E32" s="68">
        <v>158390</v>
      </c>
      <c r="F32" s="69">
        <v>75.164685523076002</v>
      </c>
      <c r="G32" s="68">
        <v>132899.6654</v>
      </c>
      <c r="H32" s="69">
        <v>-10.418626682260999</v>
      </c>
      <c r="I32" s="68">
        <v>33383.383000000002</v>
      </c>
      <c r="J32" s="69">
        <v>28.040692924535001</v>
      </c>
      <c r="K32" s="68">
        <v>33209.981200000002</v>
      </c>
      <c r="L32" s="69">
        <v>24.9887620860782</v>
      </c>
      <c r="M32" s="69">
        <v>5.2213760361899996E-3</v>
      </c>
      <c r="N32" s="68">
        <v>2288264.4345999998</v>
      </c>
      <c r="O32" s="68">
        <v>51355935.393799998</v>
      </c>
      <c r="P32" s="68">
        <v>26836</v>
      </c>
      <c r="Q32" s="68">
        <v>25826</v>
      </c>
      <c r="R32" s="69">
        <v>3.9107875784093502</v>
      </c>
      <c r="S32" s="68">
        <v>4.4363297585333097</v>
      </c>
      <c r="T32" s="68">
        <v>4.3475906373422104</v>
      </c>
      <c r="U32" s="70">
        <v>2.0002823509773799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21.443300000000001</v>
      </c>
      <c r="H33" s="71"/>
      <c r="I33" s="71"/>
      <c r="J33" s="71"/>
      <c r="K33" s="68">
        <v>3.7444000000000002</v>
      </c>
      <c r="L33" s="69">
        <v>17.461864545102699</v>
      </c>
      <c r="M33" s="71"/>
      <c r="N33" s="68">
        <v>41.2254</v>
      </c>
      <c r="O33" s="68">
        <v>5049.7025000000003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418176.85570000001</v>
      </c>
      <c r="E35" s="68">
        <v>232500</v>
      </c>
      <c r="F35" s="69">
        <v>179.861013204301</v>
      </c>
      <c r="G35" s="68">
        <v>287634.6925</v>
      </c>
      <c r="H35" s="69">
        <v>45.384707270664201</v>
      </c>
      <c r="I35" s="68">
        <v>7562.6126000000004</v>
      </c>
      <c r="J35" s="69">
        <v>1.8084722999173899</v>
      </c>
      <c r="K35" s="68">
        <v>27942.626400000001</v>
      </c>
      <c r="L35" s="69">
        <v>9.7146231412957995</v>
      </c>
      <c r="M35" s="69">
        <v>-0.72935211988519399</v>
      </c>
      <c r="N35" s="68">
        <v>5029481.9173999997</v>
      </c>
      <c r="O35" s="68">
        <v>65420838.644500002</v>
      </c>
      <c r="P35" s="68">
        <v>23241</v>
      </c>
      <c r="Q35" s="68">
        <v>21766</v>
      </c>
      <c r="R35" s="69">
        <v>6.7766240926215202</v>
      </c>
      <c r="S35" s="68">
        <v>17.993066378382998</v>
      </c>
      <c r="T35" s="68">
        <v>17.930759225397399</v>
      </c>
      <c r="U35" s="70">
        <v>0.346284239024858</v>
      </c>
    </row>
    <row r="36" spans="1:21" ht="12" thickBot="1" x14ac:dyDescent="0.2">
      <c r="A36" s="53"/>
      <c r="B36" s="42" t="s">
        <v>37</v>
      </c>
      <c r="C36" s="43"/>
      <c r="D36" s="71"/>
      <c r="E36" s="68">
        <v>858400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380600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323800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205419.2311</v>
      </c>
      <c r="E39" s="68">
        <v>424908</v>
      </c>
      <c r="F39" s="69">
        <v>48.344401870522603</v>
      </c>
      <c r="G39" s="68">
        <v>200205.12700000001</v>
      </c>
      <c r="H39" s="69">
        <v>2.6043809057896898</v>
      </c>
      <c r="I39" s="68">
        <v>9981.6178</v>
      </c>
      <c r="J39" s="69">
        <v>4.85914475803916</v>
      </c>
      <c r="K39" s="68">
        <v>9501.6185000000005</v>
      </c>
      <c r="L39" s="69">
        <v>4.7459416461397597</v>
      </c>
      <c r="M39" s="69">
        <v>5.0517635495467998E-2</v>
      </c>
      <c r="N39" s="68">
        <v>4382487.9484000001</v>
      </c>
      <c r="O39" s="68">
        <v>98756200.709299996</v>
      </c>
      <c r="P39" s="68">
        <v>303</v>
      </c>
      <c r="Q39" s="68">
        <v>249</v>
      </c>
      <c r="R39" s="69">
        <v>21.6867469879518</v>
      </c>
      <c r="S39" s="68">
        <v>677.95125775577606</v>
      </c>
      <c r="T39" s="68">
        <v>626.74973493975904</v>
      </c>
      <c r="U39" s="70">
        <v>7.5523899735077</v>
      </c>
    </row>
    <row r="40" spans="1:21" ht="12" thickBot="1" x14ac:dyDescent="0.2">
      <c r="A40" s="53"/>
      <c r="B40" s="42" t="s">
        <v>34</v>
      </c>
      <c r="C40" s="43"/>
      <c r="D40" s="68">
        <v>558856.77260000003</v>
      </c>
      <c r="E40" s="68">
        <v>529038</v>
      </c>
      <c r="F40" s="69">
        <v>105.636414132822</v>
      </c>
      <c r="G40" s="68">
        <v>573483.65379999997</v>
      </c>
      <c r="H40" s="69">
        <v>-2.5505314934575298</v>
      </c>
      <c r="I40" s="68">
        <v>38364.170299999998</v>
      </c>
      <c r="J40" s="69">
        <v>6.8647589473625397</v>
      </c>
      <c r="K40" s="68">
        <v>39416.9352</v>
      </c>
      <c r="L40" s="69">
        <v>6.8732447627437496</v>
      </c>
      <c r="M40" s="69">
        <v>-2.6708441299617001E-2</v>
      </c>
      <c r="N40" s="68">
        <v>10597522.301899999</v>
      </c>
      <c r="O40" s="68">
        <v>189468096.32620001</v>
      </c>
      <c r="P40" s="68">
        <v>2685</v>
      </c>
      <c r="Q40" s="68">
        <v>2306</v>
      </c>
      <c r="R40" s="69">
        <v>16.4353859496964</v>
      </c>
      <c r="S40" s="68">
        <v>208.14032499068901</v>
      </c>
      <c r="T40" s="68">
        <v>177.574300910668</v>
      </c>
      <c r="U40" s="70">
        <v>14.6852966052535</v>
      </c>
    </row>
    <row r="41" spans="1:21" ht="12" thickBot="1" x14ac:dyDescent="0.2">
      <c r="A41" s="53"/>
      <c r="B41" s="42" t="s">
        <v>40</v>
      </c>
      <c r="C41" s="43"/>
      <c r="D41" s="71"/>
      <c r="E41" s="68">
        <v>346800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114676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13954.5507</v>
      </c>
      <c r="E44" s="74"/>
      <c r="F44" s="74"/>
      <c r="G44" s="73">
        <v>19664.039100000002</v>
      </c>
      <c r="H44" s="75">
        <v>-29.035176196328901</v>
      </c>
      <c r="I44" s="73">
        <v>1189.5744999999999</v>
      </c>
      <c r="J44" s="75">
        <v>8.5246349063750202</v>
      </c>
      <c r="K44" s="73">
        <v>2207.8953000000001</v>
      </c>
      <c r="L44" s="75">
        <v>11.2280864006215</v>
      </c>
      <c r="M44" s="75">
        <v>-0.46121788474299502</v>
      </c>
      <c r="N44" s="73">
        <v>435314.19150000002</v>
      </c>
      <c r="O44" s="73">
        <v>11367488.1603</v>
      </c>
      <c r="P44" s="73">
        <v>34</v>
      </c>
      <c r="Q44" s="73">
        <v>30</v>
      </c>
      <c r="R44" s="75">
        <v>13.3333333333333</v>
      </c>
      <c r="S44" s="73">
        <v>410.42796176470603</v>
      </c>
      <c r="T44" s="73">
        <v>355.22771666666699</v>
      </c>
      <c r="U44" s="76">
        <v>13.449435769604101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43:C43"/>
    <mergeCell ref="B44:C44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69907</v>
      </c>
      <c r="D2" s="32">
        <v>699620.47658376105</v>
      </c>
      <c r="E2" s="32">
        <v>598306.93447179499</v>
      </c>
      <c r="F2" s="32">
        <v>101313.542111966</v>
      </c>
      <c r="G2" s="32">
        <v>598306.93447179499</v>
      </c>
      <c r="H2" s="32">
        <v>0.144812145302949</v>
      </c>
    </row>
    <row r="3" spans="1:8" ht="14.25" x14ac:dyDescent="0.2">
      <c r="A3" s="32">
        <v>2</v>
      </c>
      <c r="B3" s="33">
        <v>13</v>
      </c>
      <c r="C3" s="32">
        <v>15493.392</v>
      </c>
      <c r="D3" s="32">
        <v>98185.443572868899</v>
      </c>
      <c r="E3" s="32">
        <v>76525.614029445598</v>
      </c>
      <c r="F3" s="32">
        <v>21659.8295434233</v>
      </c>
      <c r="G3" s="32">
        <v>76525.614029445598</v>
      </c>
      <c r="H3" s="32">
        <v>0.220601229217327</v>
      </c>
    </row>
    <row r="4" spans="1:8" ht="14.25" x14ac:dyDescent="0.2">
      <c r="A4" s="32">
        <v>3</v>
      </c>
      <c r="B4" s="33">
        <v>14</v>
      </c>
      <c r="C4" s="32">
        <v>101769</v>
      </c>
      <c r="D4" s="32">
        <v>120675.153222222</v>
      </c>
      <c r="E4" s="32">
        <v>93429.8204059829</v>
      </c>
      <c r="F4" s="32">
        <v>27245.332816239301</v>
      </c>
      <c r="G4" s="32">
        <v>93429.8204059829</v>
      </c>
      <c r="H4" s="32">
        <v>0.225774172136888</v>
      </c>
    </row>
    <row r="5" spans="1:8" ht="14.25" x14ac:dyDescent="0.2">
      <c r="A5" s="32">
        <v>4</v>
      </c>
      <c r="B5" s="33">
        <v>15</v>
      </c>
      <c r="C5" s="32">
        <v>5630</v>
      </c>
      <c r="D5" s="32">
        <v>96687.387852991495</v>
      </c>
      <c r="E5" s="32">
        <v>82943.372940170899</v>
      </c>
      <c r="F5" s="32">
        <v>13744.014912820499</v>
      </c>
      <c r="G5" s="32">
        <v>82943.372940170899</v>
      </c>
      <c r="H5" s="32">
        <v>0.14214899396928199</v>
      </c>
    </row>
    <row r="6" spans="1:8" ht="14.25" x14ac:dyDescent="0.2">
      <c r="A6" s="32">
        <v>5</v>
      </c>
      <c r="B6" s="33">
        <v>16</v>
      </c>
      <c r="C6" s="32">
        <v>3238</v>
      </c>
      <c r="D6" s="32">
        <v>271430.79368376097</v>
      </c>
      <c r="E6" s="32">
        <v>238401.83039401699</v>
      </c>
      <c r="F6" s="32">
        <v>33028.963289743602</v>
      </c>
      <c r="G6" s="32">
        <v>238401.83039401699</v>
      </c>
      <c r="H6" s="32">
        <v>0.12168465796193</v>
      </c>
    </row>
    <row r="7" spans="1:8" ht="14.25" x14ac:dyDescent="0.2">
      <c r="A7" s="32">
        <v>6</v>
      </c>
      <c r="B7" s="33">
        <v>17</v>
      </c>
      <c r="C7" s="32">
        <v>19793</v>
      </c>
      <c r="D7" s="32">
        <v>375273.740717949</v>
      </c>
      <c r="E7" s="32">
        <v>309317.81344017101</v>
      </c>
      <c r="F7" s="32">
        <v>65955.927277777795</v>
      </c>
      <c r="G7" s="32">
        <v>309317.81344017101</v>
      </c>
      <c r="H7" s="32">
        <v>0.175754176542156</v>
      </c>
    </row>
    <row r="8" spans="1:8" ht="14.25" x14ac:dyDescent="0.2">
      <c r="A8" s="32">
        <v>7</v>
      </c>
      <c r="B8" s="33">
        <v>18</v>
      </c>
      <c r="C8" s="32">
        <v>171147</v>
      </c>
      <c r="D8" s="32">
        <v>247346.790252137</v>
      </c>
      <c r="E8" s="32">
        <v>206965.96371452999</v>
      </c>
      <c r="F8" s="32">
        <v>40380.826537606801</v>
      </c>
      <c r="G8" s="32">
        <v>206965.96371452999</v>
      </c>
      <c r="H8" s="32">
        <v>0.16325591488955299</v>
      </c>
    </row>
    <row r="9" spans="1:8" ht="14.25" x14ac:dyDescent="0.2">
      <c r="A9" s="32">
        <v>8</v>
      </c>
      <c r="B9" s="33">
        <v>19</v>
      </c>
      <c r="C9" s="32">
        <v>23413</v>
      </c>
      <c r="D9" s="32">
        <v>188868.12078632499</v>
      </c>
      <c r="E9" s="32">
        <v>225826.59332649599</v>
      </c>
      <c r="F9" s="32">
        <v>-36958.4725401709</v>
      </c>
      <c r="G9" s="32">
        <v>225826.59332649599</v>
      </c>
      <c r="H9" s="32">
        <v>-0.195684016901845</v>
      </c>
    </row>
    <row r="10" spans="1:8" ht="14.25" x14ac:dyDescent="0.2">
      <c r="A10" s="32">
        <v>9</v>
      </c>
      <c r="B10" s="33">
        <v>21</v>
      </c>
      <c r="C10" s="32">
        <v>154938</v>
      </c>
      <c r="D10" s="32">
        <v>673775.35848461499</v>
      </c>
      <c r="E10" s="32">
        <v>647515.48724615399</v>
      </c>
      <c r="F10" s="32">
        <v>26259.871238461499</v>
      </c>
      <c r="G10" s="32">
        <v>647515.48724615399</v>
      </c>
      <c r="H10" s="36">
        <v>3.8974223244854903E-2</v>
      </c>
    </row>
    <row r="11" spans="1:8" ht="14.25" x14ac:dyDescent="0.2">
      <c r="A11" s="32">
        <v>10</v>
      </c>
      <c r="B11" s="33">
        <v>22</v>
      </c>
      <c r="C11" s="32">
        <v>25987</v>
      </c>
      <c r="D11" s="32">
        <v>461812.538170085</v>
      </c>
      <c r="E11" s="32">
        <v>407936.91185299098</v>
      </c>
      <c r="F11" s="32">
        <v>53875.626317094</v>
      </c>
      <c r="G11" s="32">
        <v>407936.91185299098</v>
      </c>
      <c r="H11" s="32">
        <v>0.116661246423872</v>
      </c>
    </row>
    <row r="12" spans="1:8" ht="14.25" x14ac:dyDescent="0.2">
      <c r="A12" s="32">
        <v>11</v>
      </c>
      <c r="B12" s="33">
        <v>23</v>
      </c>
      <c r="C12" s="32">
        <v>177549.136</v>
      </c>
      <c r="D12" s="32">
        <v>1626949.27108547</v>
      </c>
      <c r="E12" s="32">
        <v>1368023.5243615401</v>
      </c>
      <c r="F12" s="32">
        <v>258925.74672393201</v>
      </c>
      <c r="G12" s="32">
        <v>1368023.5243615401</v>
      </c>
      <c r="H12" s="32">
        <v>0.159148014830961</v>
      </c>
    </row>
    <row r="13" spans="1:8" ht="14.25" x14ac:dyDescent="0.2">
      <c r="A13" s="32">
        <v>12</v>
      </c>
      <c r="B13" s="33">
        <v>24</v>
      </c>
      <c r="C13" s="32">
        <v>36807.315999999999</v>
      </c>
      <c r="D13" s="32">
        <v>618472.69018034195</v>
      </c>
      <c r="E13" s="32">
        <v>574041.70541367505</v>
      </c>
      <c r="F13" s="32">
        <v>44430.984766666697</v>
      </c>
      <c r="G13" s="32">
        <v>574041.70541367505</v>
      </c>
      <c r="H13" s="32">
        <v>7.1839849151158E-2</v>
      </c>
    </row>
    <row r="14" spans="1:8" ht="14.25" x14ac:dyDescent="0.2">
      <c r="A14" s="32">
        <v>13</v>
      </c>
      <c r="B14" s="33">
        <v>25</v>
      </c>
      <c r="C14" s="32">
        <v>80563</v>
      </c>
      <c r="D14" s="32">
        <v>951201.19440000004</v>
      </c>
      <c r="E14" s="32">
        <v>882183.88919999998</v>
      </c>
      <c r="F14" s="32">
        <v>69017.305200000003</v>
      </c>
      <c r="G14" s="32">
        <v>882183.88919999998</v>
      </c>
      <c r="H14" s="32">
        <v>7.2558051447291202E-2</v>
      </c>
    </row>
    <row r="15" spans="1:8" ht="14.25" x14ac:dyDescent="0.2">
      <c r="A15" s="32">
        <v>14</v>
      </c>
      <c r="B15" s="33">
        <v>26</v>
      </c>
      <c r="C15" s="32">
        <v>69252</v>
      </c>
      <c r="D15" s="32">
        <v>399685.61339034903</v>
      </c>
      <c r="E15" s="32">
        <v>360936.29089276202</v>
      </c>
      <c r="F15" s="32">
        <v>38749.3224975872</v>
      </c>
      <c r="G15" s="32">
        <v>360936.29089276202</v>
      </c>
      <c r="H15" s="32">
        <v>9.6949505309672099E-2</v>
      </c>
    </row>
    <row r="16" spans="1:8" ht="14.25" x14ac:dyDescent="0.2">
      <c r="A16" s="32">
        <v>15</v>
      </c>
      <c r="B16" s="33">
        <v>27</v>
      </c>
      <c r="C16" s="32">
        <v>125530.74099999999</v>
      </c>
      <c r="D16" s="32">
        <v>967613.80346666696</v>
      </c>
      <c r="E16" s="32">
        <v>864038.92039999994</v>
      </c>
      <c r="F16" s="32">
        <v>103574.883066667</v>
      </c>
      <c r="G16" s="32">
        <v>864038.92039999994</v>
      </c>
      <c r="H16" s="32">
        <v>0.107041551800511</v>
      </c>
    </row>
    <row r="17" spans="1:8" ht="14.25" x14ac:dyDescent="0.2">
      <c r="A17" s="32">
        <v>16</v>
      </c>
      <c r="B17" s="33">
        <v>29</v>
      </c>
      <c r="C17" s="32">
        <v>199027</v>
      </c>
      <c r="D17" s="32">
        <v>2667087.73638205</v>
      </c>
      <c r="E17" s="32">
        <v>2406584.06197521</v>
      </c>
      <c r="F17" s="32">
        <v>260503.67440683799</v>
      </c>
      <c r="G17" s="32">
        <v>2406584.06197521</v>
      </c>
      <c r="H17" s="32">
        <v>9.7673455152328503E-2</v>
      </c>
    </row>
    <row r="18" spans="1:8" ht="14.25" x14ac:dyDescent="0.2">
      <c r="A18" s="32">
        <v>17</v>
      </c>
      <c r="B18" s="33">
        <v>31</v>
      </c>
      <c r="C18" s="32">
        <v>27999.257000000001</v>
      </c>
      <c r="D18" s="32">
        <v>288459.476443091</v>
      </c>
      <c r="E18" s="32">
        <v>239358.00052665599</v>
      </c>
      <c r="F18" s="32">
        <v>49101.4759164348</v>
      </c>
      <c r="G18" s="32">
        <v>239358.00052665599</v>
      </c>
      <c r="H18" s="32">
        <v>0.17021966663009599</v>
      </c>
    </row>
    <row r="19" spans="1:8" ht="14.25" x14ac:dyDescent="0.2">
      <c r="A19" s="32">
        <v>18</v>
      </c>
      <c r="B19" s="33">
        <v>32</v>
      </c>
      <c r="C19" s="32">
        <v>31434.986000000001</v>
      </c>
      <c r="D19" s="32">
        <v>467937.49196665199</v>
      </c>
      <c r="E19" s="32">
        <v>444276.68703259103</v>
      </c>
      <c r="F19" s="32">
        <v>23660.804934061001</v>
      </c>
      <c r="G19" s="32">
        <v>444276.68703259103</v>
      </c>
      <c r="H19" s="32">
        <v>5.0564029042894497E-2</v>
      </c>
    </row>
    <row r="20" spans="1:8" ht="14.25" x14ac:dyDescent="0.2">
      <c r="A20" s="32">
        <v>19</v>
      </c>
      <c r="B20" s="33">
        <v>33</v>
      </c>
      <c r="C20" s="32">
        <v>37319.932000000001</v>
      </c>
      <c r="D20" s="32">
        <v>587184.31194389996</v>
      </c>
      <c r="E20" s="32">
        <v>456239.64503083198</v>
      </c>
      <c r="F20" s="32">
        <v>130944.66691306799</v>
      </c>
      <c r="G20" s="32">
        <v>456239.64503083198</v>
      </c>
      <c r="H20" s="32">
        <v>0.223004368900064</v>
      </c>
    </row>
    <row r="21" spans="1:8" ht="14.25" x14ac:dyDescent="0.2">
      <c r="A21" s="32">
        <v>20</v>
      </c>
      <c r="B21" s="33">
        <v>34</v>
      </c>
      <c r="C21" s="32">
        <v>44956.78</v>
      </c>
      <c r="D21" s="32">
        <v>272678.54242555</v>
      </c>
      <c r="E21" s="32">
        <v>201486.838785439</v>
      </c>
      <c r="F21" s="32">
        <v>71191.703640111096</v>
      </c>
      <c r="G21" s="32">
        <v>201486.838785439</v>
      </c>
      <c r="H21" s="32">
        <v>0.26108289639089799</v>
      </c>
    </row>
    <row r="22" spans="1:8" ht="14.25" x14ac:dyDescent="0.2">
      <c r="A22" s="32">
        <v>21</v>
      </c>
      <c r="B22" s="33">
        <v>35</v>
      </c>
      <c r="C22" s="32">
        <v>60341.466</v>
      </c>
      <c r="D22" s="32">
        <v>1444531.7595885</v>
      </c>
      <c r="E22" s="32">
        <v>1393831.7284256599</v>
      </c>
      <c r="F22" s="32">
        <v>50700.031162831903</v>
      </c>
      <c r="G22" s="32">
        <v>1393831.7284256599</v>
      </c>
      <c r="H22" s="32">
        <v>3.5097899943214002E-2</v>
      </c>
    </row>
    <row r="23" spans="1:8" ht="14.25" x14ac:dyDescent="0.2">
      <c r="A23" s="32">
        <v>22</v>
      </c>
      <c r="B23" s="33">
        <v>36</v>
      </c>
      <c r="C23" s="32">
        <v>173077.12100000001</v>
      </c>
      <c r="D23" s="32">
        <v>724794.59708495601</v>
      </c>
      <c r="E23" s="32">
        <v>627137.77617079206</v>
      </c>
      <c r="F23" s="32">
        <v>97656.820914163894</v>
      </c>
      <c r="G23" s="32">
        <v>627137.77617079206</v>
      </c>
      <c r="H23" s="32">
        <v>0.13473723632451001</v>
      </c>
    </row>
    <row r="24" spans="1:8" ht="14.25" x14ac:dyDescent="0.2">
      <c r="A24" s="32">
        <v>23</v>
      </c>
      <c r="B24" s="33">
        <v>37</v>
      </c>
      <c r="C24" s="32">
        <v>81609.717000000004</v>
      </c>
      <c r="D24" s="32">
        <v>759424.98483008798</v>
      </c>
      <c r="E24" s="32">
        <v>656989.74149140599</v>
      </c>
      <c r="F24" s="32">
        <v>102435.243338682</v>
      </c>
      <c r="G24" s="32">
        <v>656989.74149140599</v>
      </c>
      <c r="H24" s="32">
        <v>0.134885268966494</v>
      </c>
    </row>
    <row r="25" spans="1:8" ht="14.25" x14ac:dyDescent="0.2">
      <c r="A25" s="32">
        <v>24</v>
      </c>
      <c r="B25" s="33">
        <v>38</v>
      </c>
      <c r="C25" s="32">
        <v>171538.848</v>
      </c>
      <c r="D25" s="32">
        <v>855052.00565663702</v>
      </c>
      <c r="E25" s="32">
        <v>836538.37244513305</v>
      </c>
      <c r="F25" s="32">
        <v>18513.633211504399</v>
      </c>
      <c r="G25" s="32">
        <v>836538.37244513305</v>
      </c>
      <c r="H25" s="32">
        <v>2.1652055183809402E-2</v>
      </c>
    </row>
    <row r="26" spans="1:8" ht="14.25" x14ac:dyDescent="0.2">
      <c r="A26" s="32">
        <v>25</v>
      </c>
      <c r="B26" s="33">
        <v>39</v>
      </c>
      <c r="C26" s="32">
        <v>97519.615999999995</v>
      </c>
      <c r="D26" s="32">
        <v>119053.27768589401</v>
      </c>
      <c r="E26" s="32">
        <v>85669.967017504503</v>
      </c>
      <c r="F26" s="32">
        <v>33383.310668389102</v>
      </c>
      <c r="G26" s="32">
        <v>85669.967017504503</v>
      </c>
      <c r="H26" s="32">
        <v>0.28040648117615502</v>
      </c>
    </row>
    <row r="27" spans="1:8" ht="14.25" x14ac:dyDescent="0.2">
      <c r="A27" s="32">
        <v>26</v>
      </c>
      <c r="B27" s="33">
        <v>42</v>
      </c>
      <c r="C27" s="32">
        <v>28681.32</v>
      </c>
      <c r="D27" s="32">
        <v>418176.85550000001</v>
      </c>
      <c r="E27" s="32">
        <v>410614.23330000002</v>
      </c>
      <c r="F27" s="32">
        <v>7562.6221999999998</v>
      </c>
      <c r="G27" s="32">
        <v>410614.23330000002</v>
      </c>
      <c r="H27" s="32">
        <v>1.8084745964617399E-2</v>
      </c>
    </row>
    <row r="28" spans="1:8" ht="14.25" x14ac:dyDescent="0.2">
      <c r="A28" s="32">
        <v>27</v>
      </c>
      <c r="B28" s="33">
        <v>75</v>
      </c>
      <c r="C28" s="32">
        <v>316</v>
      </c>
      <c r="D28" s="32">
        <v>205419.230768376</v>
      </c>
      <c r="E28" s="32">
        <v>195437.61307692301</v>
      </c>
      <c r="F28" s="32">
        <v>9981.6176914529897</v>
      </c>
      <c r="G28" s="32">
        <v>195437.61307692301</v>
      </c>
      <c r="H28" s="32">
        <v>4.8591447130419498E-2</v>
      </c>
    </row>
    <row r="29" spans="1:8" ht="14.25" x14ac:dyDescent="0.2">
      <c r="A29" s="32">
        <v>28</v>
      </c>
      <c r="B29" s="33">
        <v>76</v>
      </c>
      <c r="C29" s="32">
        <v>2867</v>
      </c>
      <c r="D29" s="32">
        <v>558856.76383418799</v>
      </c>
      <c r="E29" s="32">
        <v>520492.60307777801</v>
      </c>
      <c r="F29" s="32">
        <v>38364.160756410303</v>
      </c>
      <c r="G29" s="32">
        <v>520492.60307777801</v>
      </c>
      <c r="H29" s="32">
        <v>6.86475734733933E-2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13954.5508660464</v>
      </c>
      <c r="E30" s="32">
        <v>12764.976325542701</v>
      </c>
      <c r="F30" s="32">
        <v>1189.5745405037401</v>
      </c>
      <c r="G30" s="32">
        <v>12764.976325542701</v>
      </c>
      <c r="H30" s="32">
        <v>8.5246350951943606E-2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2014-12-20T04:12:59Z</dcterms:modified>
</cp:coreProperties>
</file>