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<sst xmlns="http://schemas.openxmlformats.org/spreadsheetml/2006/main" count="116" uniqueCount="73">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</sst>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21350545.465100002</v>
      </c>
      <c r="F3" s="25">
        <f>RA!I7</f>
        <v>2204758.9523999998</v>
      </c>
      <c r="G3" s="16">
        <f>E3-F3</f>
        <v>19145786.512700003</v>
      </c>
      <c r="H3" s="27">
        <f>RA!J7</f>
        <v>10.326475995678599</v>
      </c>
      <c r="I3" s="20">
        <f>SUM(I4:I40)</f>
        <v>21350552.586730734</v>
      </c>
      <c r="J3" s="21">
        <f>SUM(J4:J40)</f>
        <v>19145786.440500446</v>
      </c>
      <c r="K3" s="22">
        <f>E3-I3</f>
        <v>-7.1216307319700718</v>
      </c>
      <c r="L3" s="22">
        <f>G3-J3</f>
        <v>7.2199556976556778E-2</v>
      </c>
    </row>
    <row r="4" spans="1:13" x14ac:dyDescent="0.15">
      <c r="A4" s="41">
        <f>RA!A8</f>
        <v>41993</v>
      </c>
      <c r="B4" s="12">
        <v>12</v>
      </c>
      <c r="C4" s="38" t="s">
        <v>6</v>
      </c>
      <c r="D4" s="38"/>
      <c r="E4" s="15">
        <f>VLOOKUP(C4,RA!B8:D39,3,0)</f>
        <v>804780.39450000005</v>
      </c>
      <c r="F4" s="25">
        <f>VLOOKUP(C4,RA!B8:I43,8,0)</f>
        <v>130317.97040000001</v>
      </c>
      <c r="G4" s="16">
        <f t="shared" ref="G4:G40" si="0">E4-F4</f>
        <v>674462.42410000006</v>
      </c>
      <c r="H4" s="27">
        <f>RA!J8</f>
        <v>16.192985228096301</v>
      </c>
      <c r="I4" s="20">
        <f>VLOOKUP(B4,RMS!B:D,3,FALSE)</f>
        <v>804781.359501709</v>
      </c>
      <c r="J4" s="21">
        <f>VLOOKUP(B4,RMS!B:E,4,FALSE)</f>
        <v>674462.430563248</v>
      </c>
      <c r="K4" s="22">
        <f t="shared" ref="K4:K40" si="1">E4-I4</f>
        <v>-0.96500170894432813</v>
      </c>
      <c r="L4" s="22">
        <f t="shared" ref="L4:L40" si="2">G4-J4</f>
        <v>-6.4632479334250093E-3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170786.51329999999</v>
      </c>
      <c r="F5" s="25">
        <f>VLOOKUP(C5,RA!B9:I44,8,0)</f>
        <v>37248.464200000002</v>
      </c>
      <c r="G5" s="16">
        <f t="shared" si="0"/>
        <v>133538.0491</v>
      </c>
      <c r="H5" s="27">
        <f>RA!J9</f>
        <v>21.809956465690099</v>
      </c>
      <c r="I5" s="20">
        <f>VLOOKUP(B5,RMS!B:D,3,FALSE)</f>
        <v>170786.69026946501</v>
      </c>
      <c r="J5" s="21">
        <f>VLOOKUP(B5,RMS!B:E,4,FALSE)</f>
        <v>133538.05142672299</v>
      </c>
      <c r="K5" s="22">
        <f t="shared" si="1"/>
        <v>-0.17696946501382627</v>
      </c>
      <c r="L5" s="22">
        <f t="shared" si="2"/>
        <v>-2.3267229844350368E-3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198652.63510000001</v>
      </c>
      <c r="F6" s="25">
        <f>VLOOKUP(C6,RA!B10:I45,8,0)</f>
        <v>48443.712599999999</v>
      </c>
      <c r="G6" s="16">
        <f t="shared" si="0"/>
        <v>150208.92250000002</v>
      </c>
      <c r="H6" s="27">
        <f>RA!J10</f>
        <v>24.386141455215999</v>
      </c>
      <c r="I6" s="20">
        <f>VLOOKUP(B6,RMS!B:D,3,FALSE)</f>
        <v>198655.28538205099</v>
      </c>
      <c r="J6" s="21">
        <f>VLOOKUP(B6,RMS!B:E,4,FALSE)</f>
        <v>150208.922611966</v>
      </c>
      <c r="K6" s="22">
        <f t="shared" si="1"/>
        <v>-2.6502820509776939</v>
      </c>
      <c r="L6" s="22">
        <f t="shared" si="2"/>
        <v>-1.1196598643437028E-4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115419.5472</v>
      </c>
      <c r="F7" s="25">
        <f>VLOOKUP(C7,RA!B11:I46,8,0)</f>
        <v>17092.089199999999</v>
      </c>
      <c r="G7" s="16">
        <f t="shared" si="0"/>
        <v>98327.457999999999</v>
      </c>
      <c r="H7" s="27">
        <f>RA!J11</f>
        <v>14.808660763832901</v>
      </c>
      <c r="I7" s="20">
        <f>VLOOKUP(B7,RMS!B:D,3,FALSE)</f>
        <v>115419.597071795</v>
      </c>
      <c r="J7" s="21">
        <f>VLOOKUP(B7,RMS!B:E,4,FALSE)</f>
        <v>98327.458152991501</v>
      </c>
      <c r="K7" s="22">
        <f t="shared" si="1"/>
        <v>-4.9871794995851815E-2</v>
      </c>
      <c r="L7" s="22">
        <f t="shared" si="2"/>
        <v>-1.5299150254577398E-4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321747.51630000002</v>
      </c>
      <c r="F8" s="25">
        <f>VLOOKUP(C8,RA!B12:I47,8,0)</f>
        <v>40042.101499999997</v>
      </c>
      <c r="G8" s="16">
        <f t="shared" si="0"/>
        <v>281705.41480000003</v>
      </c>
      <c r="H8" s="27">
        <f>RA!J12</f>
        <v>12.445193660069901</v>
      </c>
      <c r="I8" s="20">
        <f>VLOOKUP(B8,RMS!B:D,3,FALSE)</f>
        <v>321747.51243760699</v>
      </c>
      <c r="J8" s="21">
        <f>VLOOKUP(B8,RMS!B:E,4,FALSE)</f>
        <v>281705.414708547</v>
      </c>
      <c r="K8" s="22">
        <f t="shared" si="1"/>
        <v>3.8623930304311216E-3</v>
      </c>
      <c r="L8" s="22">
        <f t="shared" si="2"/>
        <v>9.145302465185523E-5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426469.23190000001</v>
      </c>
      <c r="F9" s="25">
        <f>VLOOKUP(C9,RA!B13:I48,8,0)</f>
        <v>89268.932199999996</v>
      </c>
      <c r="G9" s="16">
        <f t="shared" si="0"/>
        <v>337200.29970000003</v>
      </c>
      <c r="H9" s="27">
        <f>RA!J13</f>
        <v>20.9320920532274</v>
      </c>
      <c r="I9" s="20">
        <f>VLOOKUP(B9,RMS!B:D,3,FALSE)</f>
        <v>426469.49859230802</v>
      </c>
      <c r="J9" s="21">
        <f>VLOOKUP(B9,RMS!B:E,4,FALSE)</f>
        <v>337200.30106923101</v>
      </c>
      <c r="K9" s="22">
        <f t="shared" si="1"/>
        <v>-0.26669230801053345</v>
      </c>
      <c r="L9" s="22">
        <f t="shared" si="2"/>
        <v>-1.3692309730686247E-3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286181.00170000002</v>
      </c>
      <c r="F10" s="25">
        <f>VLOOKUP(C10,RA!B14:I49,8,0)</f>
        <v>48706.9035</v>
      </c>
      <c r="G10" s="16">
        <f t="shared" si="0"/>
        <v>237474.09820000001</v>
      </c>
      <c r="H10" s="27">
        <f>RA!J14</f>
        <v>17.019614583311501</v>
      </c>
      <c r="I10" s="20">
        <f>VLOOKUP(B10,RMS!B:D,3,FALSE)</f>
        <v>286181.00446410303</v>
      </c>
      <c r="J10" s="21">
        <f>VLOOKUP(B10,RMS!B:E,4,FALSE)</f>
        <v>237474.10241623901</v>
      </c>
      <c r="K10" s="22">
        <f t="shared" si="1"/>
        <v>-2.764103002846241E-3</v>
      </c>
      <c r="L10" s="22">
        <f t="shared" si="2"/>
        <v>-4.2162390018347651E-3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196892.23430000001</v>
      </c>
      <c r="F11" s="25">
        <f>VLOOKUP(C11,RA!B15:I50,8,0)</f>
        <v>-26907.375</v>
      </c>
      <c r="G11" s="16">
        <f t="shared" si="0"/>
        <v>223799.60930000001</v>
      </c>
      <c r="H11" s="27">
        <f>RA!J15</f>
        <v>-13.666041779485299</v>
      </c>
      <c r="I11" s="20">
        <f>VLOOKUP(B11,RMS!B:D,3,FALSE)</f>
        <v>196892.566970085</v>
      </c>
      <c r="J11" s="21">
        <f>VLOOKUP(B11,RMS!B:E,4,FALSE)</f>
        <v>223799.610004274</v>
      </c>
      <c r="K11" s="22">
        <f t="shared" si="1"/>
        <v>-0.33267008498660289</v>
      </c>
      <c r="L11" s="22">
        <f t="shared" si="2"/>
        <v>-7.0427398895844817E-4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1027303.877</v>
      </c>
      <c r="F12" s="25">
        <f>VLOOKUP(C12,RA!B16:I51,8,0)</f>
        <v>32954.235099999998</v>
      </c>
      <c r="G12" s="16">
        <f t="shared" si="0"/>
        <v>994349.64189999993</v>
      </c>
      <c r="H12" s="27">
        <f>RA!J16</f>
        <v>3.2078371198437501</v>
      </c>
      <c r="I12" s="20">
        <f>VLOOKUP(B12,RMS!B:D,3,FALSE)</f>
        <v>1027303.47040171</v>
      </c>
      <c r="J12" s="21">
        <f>VLOOKUP(B12,RMS!B:E,4,FALSE)</f>
        <v>994349.64173931605</v>
      </c>
      <c r="K12" s="22">
        <f t="shared" si="1"/>
        <v>0.40659828996285796</v>
      </c>
      <c r="L12" s="22">
        <f t="shared" si="2"/>
        <v>1.6068387776613235E-4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531893.66850000003</v>
      </c>
      <c r="F13" s="25">
        <f>VLOOKUP(C13,RA!B17:I52,8,0)</f>
        <v>61886.4853</v>
      </c>
      <c r="G13" s="16">
        <f t="shared" si="0"/>
        <v>470007.18320000003</v>
      </c>
      <c r="H13" s="27">
        <f>RA!J17</f>
        <v>11.635123515293399</v>
      </c>
      <c r="I13" s="20">
        <f>VLOOKUP(B13,RMS!B:D,3,FALSE)</f>
        <v>531893.79884358996</v>
      </c>
      <c r="J13" s="21">
        <f>VLOOKUP(B13,RMS!B:E,4,FALSE)</f>
        <v>470007.18322649598</v>
      </c>
      <c r="K13" s="22">
        <f t="shared" si="1"/>
        <v>-0.13034358993172646</v>
      </c>
      <c r="L13" s="22">
        <f t="shared" si="2"/>
        <v>-2.6495952624827623E-5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2410020.8190000001</v>
      </c>
      <c r="F14" s="25">
        <f>VLOOKUP(C14,RA!B18:I53,8,0)</f>
        <v>309923.29139999999</v>
      </c>
      <c r="G14" s="16">
        <f t="shared" si="0"/>
        <v>2100097.5276000001</v>
      </c>
      <c r="H14" s="27">
        <f>RA!J18</f>
        <v>12.859776519631801</v>
      </c>
      <c r="I14" s="20">
        <f>VLOOKUP(B14,RMS!B:D,3,FALSE)</f>
        <v>2410020.5523803402</v>
      </c>
      <c r="J14" s="21">
        <f>VLOOKUP(B14,RMS!B:E,4,FALSE)</f>
        <v>2100097.5466170898</v>
      </c>
      <c r="K14" s="22">
        <f t="shared" si="1"/>
        <v>0.26661965996026993</v>
      </c>
      <c r="L14" s="22">
        <f t="shared" si="2"/>
        <v>-1.9017089623957872E-2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804773.76930000004</v>
      </c>
      <c r="F15" s="25">
        <f>VLOOKUP(C15,RA!B19:I54,8,0)</f>
        <v>57757.998500000002</v>
      </c>
      <c r="G15" s="16">
        <f t="shared" si="0"/>
        <v>747015.77080000006</v>
      </c>
      <c r="H15" s="27">
        <f>RA!J19</f>
        <v>7.1769235906183297</v>
      </c>
      <c r="I15" s="20">
        <f>VLOOKUP(B15,RMS!B:D,3,FALSE)</f>
        <v>804773.83348034194</v>
      </c>
      <c r="J15" s="21">
        <f>VLOOKUP(B15,RMS!B:E,4,FALSE)</f>
        <v>747015.77260683803</v>
      </c>
      <c r="K15" s="22">
        <f t="shared" si="1"/>
        <v>-6.4180341898463666E-2</v>
      </c>
      <c r="L15" s="22">
        <f t="shared" si="2"/>
        <v>-1.806837972253561E-3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1096327.8326000001</v>
      </c>
      <c r="F16" s="25">
        <f>VLOOKUP(C16,RA!B20:I55,8,0)</f>
        <v>83316.369500000001</v>
      </c>
      <c r="G16" s="16">
        <f t="shared" si="0"/>
        <v>1013011.4631000001</v>
      </c>
      <c r="H16" s="27">
        <f>RA!J20</f>
        <v>7.5995853632951</v>
      </c>
      <c r="I16" s="20">
        <f>VLOOKUP(B16,RMS!B:D,3,FALSE)</f>
        <v>1096328.0593999999</v>
      </c>
      <c r="J16" s="21">
        <f>VLOOKUP(B16,RMS!B:E,4,FALSE)</f>
        <v>1013011.4631000001</v>
      </c>
      <c r="K16" s="22">
        <f t="shared" si="1"/>
        <v>-0.2267999998293817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465954.67290000001</v>
      </c>
      <c r="F17" s="25">
        <f>VLOOKUP(C17,RA!B21:I56,8,0)</f>
        <v>34110.293100000003</v>
      </c>
      <c r="G17" s="16">
        <f t="shared" si="0"/>
        <v>431844.3798</v>
      </c>
      <c r="H17" s="27">
        <f>RA!J21</f>
        <v>7.32051744168698</v>
      </c>
      <c r="I17" s="20">
        <f>VLOOKUP(B17,RMS!B:D,3,FALSE)</f>
        <v>465954.124316776</v>
      </c>
      <c r="J17" s="21">
        <f>VLOOKUP(B17,RMS!B:E,4,FALSE)</f>
        <v>431844.37956258201</v>
      </c>
      <c r="K17" s="22">
        <f t="shared" si="1"/>
        <v>0.54858322400832549</v>
      </c>
      <c r="L17" s="22">
        <f t="shared" si="2"/>
        <v>2.3741798941046E-4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1298073.3303</v>
      </c>
      <c r="F18" s="25">
        <f>VLOOKUP(C18,RA!B22:I57,8,0)</f>
        <v>124926.67389999999</v>
      </c>
      <c r="G18" s="16">
        <f t="shared" si="0"/>
        <v>1173146.6564</v>
      </c>
      <c r="H18" s="27">
        <f>RA!J22</f>
        <v>9.6240074411765306</v>
      </c>
      <c r="I18" s="20">
        <f>VLOOKUP(B18,RMS!B:D,3,FALSE)</f>
        <v>1298074.61526667</v>
      </c>
      <c r="J18" s="21">
        <f>VLOOKUP(B18,RMS!B:E,4,FALSE)</f>
        <v>1173146.6564</v>
      </c>
      <c r="K18" s="22">
        <f t="shared" si="1"/>
        <v>-1.2849666699767113</v>
      </c>
      <c r="L18" s="22">
        <f t="shared" si="2"/>
        <v>0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3189692.7374999998</v>
      </c>
      <c r="F19" s="25">
        <f>VLOOKUP(C19,RA!B23:I58,8,0)</f>
        <v>309379.03200000001</v>
      </c>
      <c r="G19" s="16">
        <f t="shared" si="0"/>
        <v>2880313.7054999997</v>
      </c>
      <c r="H19" s="27">
        <f>RA!J23</f>
        <v>9.6993365023141198</v>
      </c>
      <c r="I19" s="20">
        <f>VLOOKUP(B19,RMS!B:D,3,FALSE)</f>
        <v>3189695.2038410301</v>
      </c>
      <c r="J19" s="21">
        <f>VLOOKUP(B19,RMS!B:E,4,FALSE)</f>
        <v>2880313.7414598302</v>
      </c>
      <c r="K19" s="22">
        <f t="shared" si="1"/>
        <v>-2.46634103031829</v>
      </c>
      <c r="L19" s="22">
        <f t="shared" si="2"/>
        <v>-3.595983050763607E-2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341988.234</v>
      </c>
      <c r="F20" s="25">
        <f>VLOOKUP(C20,RA!B24:I59,8,0)</f>
        <v>60043.428699999997</v>
      </c>
      <c r="G20" s="16">
        <f t="shared" si="0"/>
        <v>281944.80530000001</v>
      </c>
      <c r="H20" s="27">
        <f>RA!J24</f>
        <v>17.557162127396499</v>
      </c>
      <c r="I20" s="20">
        <f>VLOOKUP(B20,RMS!B:D,3,FALSE)</f>
        <v>341988.23615184199</v>
      </c>
      <c r="J20" s="21">
        <f>VLOOKUP(B20,RMS!B:E,4,FALSE)</f>
        <v>281944.792578894</v>
      </c>
      <c r="K20" s="22">
        <f t="shared" si="1"/>
        <v>-2.1518419962376356E-3</v>
      </c>
      <c r="L20" s="22">
        <f t="shared" si="2"/>
        <v>1.2721106002572924E-2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540017.50619999995</v>
      </c>
      <c r="F21" s="25">
        <f>VLOOKUP(C21,RA!B25:I60,8,0)</f>
        <v>28203.503400000001</v>
      </c>
      <c r="G21" s="16">
        <f t="shared" si="0"/>
        <v>511814.00279999996</v>
      </c>
      <c r="H21" s="27">
        <f>RA!J25</f>
        <v>5.22270168581435</v>
      </c>
      <c r="I21" s="20">
        <f>VLOOKUP(B21,RMS!B:D,3,FALSE)</f>
        <v>540017.50817600801</v>
      </c>
      <c r="J21" s="21">
        <f>VLOOKUP(B21,RMS!B:E,4,FALSE)</f>
        <v>511813.99286881898</v>
      </c>
      <c r="K21" s="22">
        <f t="shared" si="1"/>
        <v>-1.9760080613195896E-3</v>
      </c>
      <c r="L21" s="22">
        <f t="shared" si="2"/>
        <v>9.9311809753999114E-3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668771.81869999995</v>
      </c>
      <c r="F22" s="25">
        <f>VLOOKUP(C22,RA!B26:I61,8,0)</f>
        <v>152031.10310000001</v>
      </c>
      <c r="G22" s="16">
        <f t="shared" si="0"/>
        <v>516740.71559999994</v>
      </c>
      <c r="H22" s="27">
        <f>RA!J26</f>
        <v>22.732881208351099</v>
      </c>
      <c r="I22" s="20">
        <f>VLOOKUP(B22,RMS!B:D,3,FALSE)</f>
        <v>668771.80173744797</v>
      </c>
      <c r="J22" s="21">
        <f>VLOOKUP(B22,RMS!B:E,4,FALSE)</f>
        <v>516740.68965537398</v>
      </c>
      <c r="K22" s="22">
        <f t="shared" si="1"/>
        <v>1.6962551977485418E-2</v>
      </c>
      <c r="L22" s="22">
        <f t="shared" si="2"/>
        <v>2.5944625958800316E-2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326820.68900000001</v>
      </c>
      <c r="F23" s="25">
        <f>VLOOKUP(C23,RA!B27:I62,8,0)</f>
        <v>86498.594400000002</v>
      </c>
      <c r="G23" s="16">
        <f t="shared" si="0"/>
        <v>240322.09460000001</v>
      </c>
      <c r="H23" s="27">
        <f>RA!J27</f>
        <v>26.466682591199099</v>
      </c>
      <c r="I23" s="20">
        <f>VLOOKUP(B23,RMS!B:D,3,FALSE)</f>
        <v>326820.717438008</v>
      </c>
      <c r="J23" s="21">
        <f>VLOOKUP(B23,RMS!B:E,4,FALSE)</f>
        <v>240322.108139569</v>
      </c>
      <c r="K23" s="22">
        <f t="shared" si="1"/>
        <v>-2.8438007982913405E-2</v>
      </c>
      <c r="L23" s="22">
        <f t="shared" si="2"/>
        <v>-1.3539568986743689E-2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1829576.128</v>
      </c>
      <c r="F24" s="25">
        <f>VLOOKUP(C24,RA!B28:I63,8,0)</f>
        <v>78860.907900000006</v>
      </c>
      <c r="G24" s="16">
        <f t="shared" si="0"/>
        <v>1750715.2201</v>
      </c>
      <c r="H24" s="27">
        <f>RA!J28</f>
        <v>4.3103376073345903</v>
      </c>
      <c r="I24" s="20">
        <f>VLOOKUP(B24,RMS!B:D,3,FALSE)</f>
        <v>1829576.1218292001</v>
      </c>
      <c r="J24" s="21">
        <f>VLOOKUP(B24,RMS!B:E,4,FALSE)</f>
        <v>1750715.23133805</v>
      </c>
      <c r="K24" s="22">
        <f t="shared" si="1"/>
        <v>6.1707999557256699E-3</v>
      </c>
      <c r="L24" s="22">
        <f t="shared" si="2"/>
        <v>-1.1238049948588014E-2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779484.13289999997</v>
      </c>
      <c r="F25" s="25">
        <f>VLOOKUP(C25,RA!B29:I64,8,0)</f>
        <v>117006.86350000001</v>
      </c>
      <c r="G25" s="16">
        <f t="shared" si="0"/>
        <v>662477.26939999999</v>
      </c>
      <c r="H25" s="27">
        <f>RA!J29</f>
        <v>15.010807604856099</v>
      </c>
      <c r="I25" s="20">
        <f>VLOOKUP(B25,RMS!B:D,3,FALSE)</f>
        <v>779484.13024070801</v>
      </c>
      <c r="J25" s="21">
        <f>VLOOKUP(B25,RMS!B:E,4,FALSE)</f>
        <v>662477.22421608702</v>
      </c>
      <c r="K25" s="22">
        <f t="shared" si="1"/>
        <v>2.659291960299015E-3</v>
      </c>
      <c r="L25" s="22">
        <f t="shared" si="2"/>
        <v>4.5183912967331707E-2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943483.43209999998</v>
      </c>
      <c r="F26" s="25">
        <f>VLOOKUP(C26,RA!B30:I65,8,0)</f>
        <v>132784.01439999999</v>
      </c>
      <c r="G26" s="16">
        <f t="shared" si="0"/>
        <v>810699.41769999999</v>
      </c>
      <c r="H26" s="27">
        <f>RA!J30</f>
        <v>14.0738045716871</v>
      </c>
      <c r="I26" s="20">
        <f>VLOOKUP(B26,RMS!B:D,3,FALSE)</f>
        <v>943483.40435840702</v>
      </c>
      <c r="J26" s="21">
        <f>VLOOKUP(B26,RMS!B:E,4,FALSE)</f>
        <v>810699.38756171404</v>
      </c>
      <c r="K26" s="22">
        <f t="shared" si="1"/>
        <v>2.7741592959500849E-2</v>
      </c>
      <c r="L26" s="22">
        <f t="shared" si="2"/>
        <v>3.0138285947032273E-2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966297.35829999996</v>
      </c>
      <c r="F27" s="25">
        <f>VLOOKUP(C27,RA!B31:I66,8,0)</f>
        <v>32308.319599999999</v>
      </c>
      <c r="G27" s="16">
        <f t="shared" si="0"/>
        <v>933989.03869999992</v>
      </c>
      <c r="H27" s="27">
        <f>RA!J31</f>
        <v>3.3435173264718201</v>
      </c>
      <c r="I27" s="20">
        <f>VLOOKUP(B27,RMS!B:D,3,FALSE)</f>
        <v>966297.19770796504</v>
      </c>
      <c r="J27" s="21">
        <f>VLOOKUP(B27,RMS!B:E,4,FALSE)</f>
        <v>933988.99877787603</v>
      </c>
      <c r="K27" s="22">
        <f t="shared" si="1"/>
        <v>0.16059203492477536</v>
      </c>
      <c r="L27" s="22">
        <f t="shared" si="2"/>
        <v>3.9922123891301453E-2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145228.00099999999</v>
      </c>
      <c r="F28" s="25">
        <f>VLOOKUP(C28,RA!B32:I67,8,0)</f>
        <v>39304.291799999999</v>
      </c>
      <c r="G28" s="16">
        <f t="shared" si="0"/>
        <v>105923.70919999998</v>
      </c>
      <c r="H28" s="27">
        <f>RA!J32</f>
        <v>27.063852376512401</v>
      </c>
      <c r="I28" s="20">
        <f>VLOOKUP(B28,RMS!B:D,3,FALSE)</f>
        <v>145227.921328909</v>
      </c>
      <c r="J28" s="21">
        <f>VLOOKUP(B28,RMS!B:E,4,FALSE)</f>
        <v>105923.70911123</v>
      </c>
      <c r="K28" s="22">
        <f t="shared" si="1"/>
        <v>7.9671090992633253E-2</v>
      </c>
      <c r="L28" s="22">
        <f t="shared" si="2"/>
        <v>8.8769986177794635E-5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436213.0098</v>
      </c>
      <c r="F31" s="25">
        <f>VLOOKUP(C31,RA!B35:I70,8,0)</f>
        <v>11023.391299999999</v>
      </c>
      <c r="G31" s="16">
        <f t="shared" si="0"/>
        <v>425189.61849999998</v>
      </c>
      <c r="H31" s="27">
        <f>RA!J35</f>
        <v>2.5270661471225102</v>
      </c>
      <c r="I31" s="20">
        <f>VLOOKUP(B31,RMS!B:D,3,FALSE)</f>
        <v>436213.00959999999</v>
      </c>
      <c r="J31" s="21">
        <f>VLOOKUP(B31,RMS!B:E,4,FALSE)</f>
        <v>425189.62349999999</v>
      </c>
      <c r="K31" s="22">
        <f t="shared" si="1"/>
        <v>2.0000000949949026E-4</v>
      </c>
      <c r="L31" s="22">
        <f t="shared" si="2"/>
        <v>-5.0000000046566129E-3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260612.82029999999</v>
      </c>
      <c r="F35" s="25">
        <f>VLOOKUP(C35,RA!B8:I74,8,0)</f>
        <v>14799.098</v>
      </c>
      <c r="G35" s="16">
        <f t="shared" si="0"/>
        <v>245813.72229999999</v>
      </c>
      <c r="H35" s="27">
        <f>RA!J39</f>
        <v>5.6785763582022799</v>
      </c>
      <c r="I35" s="20">
        <f>VLOOKUP(B35,RMS!B:D,3,FALSE)</f>
        <v>260612.820512821</v>
      </c>
      <c r="J35" s="21">
        <f>VLOOKUP(B35,RMS!B:E,4,FALSE)</f>
        <v>245813.72222222199</v>
      </c>
      <c r="K35" s="22">
        <f t="shared" si="1"/>
        <v>-2.1282100351527333E-4</v>
      </c>
      <c r="L35" s="22">
        <f t="shared" si="2"/>
        <v>7.7778007835149765E-5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752619.02170000004</v>
      </c>
      <c r="F36" s="25">
        <f>VLOOKUP(C36,RA!B8:I75,8,0)</f>
        <v>51688.927300000003</v>
      </c>
      <c r="G36" s="16">
        <f t="shared" si="0"/>
        <v>700930.09440000006</v>
      </c>
      <c r="H36" s="27">
        <f>RA!J40</f>
        <v>6.8678741580628904</v>
      </c>
      <c r="I36" s="20">
        <f>VLOOKUP(B36,RMS!B:D,3,FALSE)</f>
        <v>752619.01360256399</v>
      </c>
      <c r="J36" s="21">
        <f>VLOOKUP(B36,RMS!B:E,4,FALSE)</f>
        <v>700930.08533418796</v>
      </c>
      <c r="K36" s="22">
        <f t="shared" si="1"/>
        <v>8.0974360462278128E-3</v>
      </c>
      <c r="L36" s="22">
        <f t="shared" si="2"/>
        <v>9.0658121043816209E-3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14463.5317</v>
      </c>
      <c r="F40" s="25">
        <f>VLOOKUP(C40,RA!B8:I78,8,0)</f>
        <v>1739.3316</v>
      </c>
      <c r="G40" s="16">
        <f t="shared" si="0"/>
        <v>12724.2001</v>
      </c>
      <c r="H40" s="27">
        <f>RA!J43</f>
        <v>0</v>
      </c>
      <c r="I40" s="20">
        <f>VLOOKUP(B40,RMS!B:D,3,FALSE)</f>
        <v>14463.5314272748</v>
      </c>
      <c r="J40" s="21">
        <f>VLOOKUP(B40,RMS!B:E,4,FALSE)</f>
        <v>12724.1995310491</v>
      </c>
      <c r="K40" s="22">
        <f t="shared" si="1"/>
        <v>2.7272519946563989E-4</v>
      </c>
      <c r="L40" s="22">
        <f t="shared" si="2"/>
        <v>5.689508998329984E-4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21350545.465100002</v>
      </c>
      <c r="E7" s="65">
        <v>27941390</v>
      </c>
      <c r="F7" s="66">
        <v>76.411894558932104</v>
      </c>
      <c r="G7" s="65">
        <v>17286985.991700001</v>
      </c>
      <c r="H7" s="66">
        <v>23.5064659354212</v>
      </c>
      <c r="I7" s="65">
        <v>2204758.9523999998</v>
      </c>
      <c r="J7" s="66">
        <v>10.326475995678599</v>
      </c>
      <c r="K7" s="65">
        <v>1746561.3354</v>
      </c>
      <c r="L7" s="66">
        <v>10.103330541475399</v>
      </c>
      <c r="M7" s="66">
        <v>0.26234270031808798</v>
      </c>
      <c r="N7" s="65">
        <v>327763990.33710003</v>
      </c>
      <c r="O7" s="65">
        <v>6820644175.2851</v>
      </c>
      <c r="P7" s="65">
        <v>1102171</v>
      </c>
      <c r="Q7" s="65">
        <v>919186</v>
      </c>
      <c r="R7" s="66">
        <v>19.907287534840599</v>
      </c>
      <c r="S7" s="65">
        <v>19.371354776255199</v>
      </c>
      <c r="T7" s="65">
        <v>18.6906722163958</v>
      </c>
      <c r="U7" s="67">
        <v>3.51386140887664</v>
      </c>
      <c r="V7" s="55"/>
      <c r="W7" s="55"/>
    </row>
    <row r="8" spans="1:23" ht="14.25" thickBot="1" x14ac:dyDescent="0.2">
      <c r="A8" s="52">
        <v>41993</v>
      </c>
      <c r="B8" s="42" t="s">
        <v>6</v>
      </c>
      <c r="C8" s="43"/>
      <c r="D8" s="68">
        <v>804780.39450000005</v>
      </c>
      <c r="E8" s="68">
        <v>1061400</v>
      </c>
      <c r="F8" s="69">
        <v>75.822535754663704</v>
      </c>
      <c r="G8" s="68">
        <v>593032.36340000003</v>
      </c>
      <c r="H8" s="69">
        <v>35.705982365953297</v>
      </c>
      <c r="I8" s="68">
        <v>130317.97040000001</v>
      </c>
      <c r="J8" s="69">
        <v>16.192985228096301</v>
      </c>
      <c r="K8" s="68">
        <v>82732.099499999997</v>
      </c>
      <c r="L8" s="69">
        <v>13.950688799794399</v>
      </c>
      <c r="M8" s="69">
        <v>0.57518026482574702</v>
      </c>
      <c r="N8" s="68">
        <v>12779653.827</v>
      </c>
      <c r="O8" s="68">
        <v>259531279.23840001</v>
      </c>
      <c r="P8" s="68">
        <v>30839</v>
      </c>
      <c r="Q8" s="68">
        <v>25613</v>
      </c>
      <c r="R8" s="69">
        <v>20.403701245461299</v>
      </c>
      <c r="S8" s="68">
        <v>26.0961897110801</v>
      </c>
      <c r="T8" s="68">
        <v>27.315024608597199</v>
      </c>
      <c r="U8" s="70">
        <v>-4.6705473519744203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170786.51329999999</v>
      </c>
      <c r="E9" s="68">
        <v>153844</v>
      </c>
      <c r="F9" s="69">
        <v>111.01278782403</v>
      </c>
      <c r="G9" s="68">
        <v>93550.786099999998</v>
      </c>
      <c r="H9" s="69">
        <v>82.560211859085598</v>
      </c>
      <c r="I9" s="68">
        <v>37248.464200000002</v>
      </c>
      <c r="J9" s="69">
        <v>21.809956465690099</v>
      </c>
      <c r="K9" s="68">
        <v>19844.992300000002</v>
      </c>
      <c r="L9" s="69">
        <v>21.213068459720802</v>
      </c>
      <c r="M9" s="69">
        <v>0.87697045364940795</v>
      </c>
      <c r="N9" s="68">
        <v>1950913.943</v>
      </c>
      <c r="O9" s="68">
        <v>43989849.432700001</v>
      </c>
      <c r="P9" s="68">
        <v>10095</v>
      </c>
      <c r="Q9" s="68">
        <v>5852</v>
      </c>
      <c r="R9" s="69">
        <v>72.505126452494906</v>
      </c>
      <c r="S9" s="68">
        <v>16.917930985636499</v>
      </c>
      <c r="T9" s="68">
        <v>16.7780867908407</v>
      </c>
      <c r="U9" s="70">
        <v>0.82660341216927402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198652.63510000001</v>
      </c>
      <c r="E10" s="68">
        <v>210112</v>
      </c>
      <c r="F10" s="69">
        <v>94.546068334983303</v>
      </c>
      <c r="G10" s="68">
        <v>125908.26760000001</v>
      </c>
      <c r="H10" s="69">
        <v>57.775687718222599</v>
      </c>
      <c r="I10" s="68">
        <v>48443.712599999999</v>
      </c>
      <c r="J10" s="69">
        <v>24.386141455215999</v>
      </c>
      <c r="K10" s="68">
        <v>29846.435600000001</v>
      </c>
      <c r="L10" s="69">
        <v>23.704905300436401</v>
      </c>
      <c r="M10" s="69">
        <v>0.62309875957181304</v>
      </c>
      <c r="N10" s="68">
        <v>2303716.1531000002</v>
      </c>
      <c r="O10" s="68">
        <v>61114154.537299998</v>
      </c>
      <c r="P10" s="68">
        <v>102591</v>
      </c>
      <c r="Q10" s="68">
        <v>81998</v>
      </c>
      <c r="R10" s="69">
        <v>25.114027171394401</v>
      </c>
      <c r="S10" s="68">
        <v>1.9363553830258</v>
      </c>
      <c r="T10" s="68">
        <v>1.47165791726628</v>
      </c>
      <c r="U10" s="70">
        <v>23.998562961793599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115419.5472</v>
      </c>
      <c r="E11" s="68">
        <v>137362</v>
      </c>
      <c r="F11" s="69">
        <v>84.025820241405896</v>
      </c>
      <c r="G11" s="68">
        <v>102943.7828</v>
      </c>
      <c r="H11" s="69">
        <v>12.119007151930701</v>
      </c>
      <c r="I11" s="68">
        <v>17092.089199999999</v>
      </c>
      <c r="J11" s="69">
        <v>14.808660763832901</v>
      </c>
      <c r="K11" s="68">
        <v>17853.3125</v>
      </c>
      <c r="L11" s="69">
        <v>17.342778761769001</v>
      </c>
      <c r="M11" s="69">
        <v>-4.2637650576048E-2</v>
      </c>
      <c r="N11" s="68">
        <v>1909959.6209</v>
      </c>
      <c r="O11" s="68">
        <v>26375806.066100001</v>
      </c>
      <c r="P11" s="68">
        <v>4815</v>
      </c>
      <c r="Q11" s="68">
        <v>3918</v>
      </c>
      <c r="R11" s="69">
        <v>22.894333843797899</v>
      </c>
      <c r="S11" s="68">
        <v>23.970830155763199</v>
      </c>
      <c r="T11" s="68">
        <v>24.677732695252701</v>
      </c>
      <c r="U11" s="70">
        <v>-2.94901150646833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321747.51630000002</v>
      </c>
      <c r="E12" s="68">
        <v>540059</v>
      </c>
      <c r="F12" s="69">
        <v>59.576364119475798</v>
      </c>
      <c r="G12" s="68">
        <v>350106.18089999998</v>
      </c>
      <c r="H12" s="69">
        <v>-8.1000182650588606</v>
      </c>
      <c r="I12" s="68">
        <v>40042.101499999997</v>
      </c>
      <c r="J12" s="69">
        <v>12.445193660069901</v>
      </c>
      <c r="K12" s="68">
        <v>-2699.1208000000001</v>
      </c>
      <c r="L12" s="69">
        <v>-0.77094348721908001</v>
      </c>
      <c r="M12" s="69">
        <v>-15.8352387562646</v>
      </c>
      <c r="N12" s="68">
        <v>5915576.5044999998</v>
      </c>
      <c r="O12" s="68">
        <v>92693138.691599995</v>
      </c>
      <c r="P12" s="68">
        <v>2594</v>
      </c>
      <c r="Q12" s="68">
        <v>2175</v>
      </c>
      <c r="R12" s="69">
        <v>19.264367816092001</v>
      </c>
      <c r="S12" s="68">
        <v>124.03527999229</v>
      </c>
      <c r="T12" s="68">
        <v>124.79576979310301</v>
      </c>
      <c r="U12" s="70">
        <v>-0.61312378289534397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426469.23190000001</v>
      </c>
      <c r="E13" s="68">
        <v>767300</v>
      </c>
      <c r="F13" s="69">
        <v>55.580507220122499</v>
      </c>
      <c r="G13" s="68">
        <v>507438.9362</v>
      </c>
      <c r="H13" s="69">
        <v>-15.9565414720338</v>
      </c>
      <c r="I13" s="68">
        <v>89268.932199999996</v>
      </c>
      <c r="J13" s="69">
        <v>20.9320920532274</v>
      </c>
      <c r="K13" s="68">
        <v>75353.0288</v>
      </c>
      <c r="L13" s="69">
        <v>14.8496742020405</v>
      </c>
      <c r="M13" s="69">
        <v>0.18467609891216499</v>
      </c>
      <c r="N13" s="68">
        <v>8140828.7668000003</v>
      </c>
      <c r="O13" s="68">
        <v>131860481.8</v>
      </c>
      <c r="P13" s="68">
        <v>11772</v>
      </c>
      <c r="Q13" s="68">
        <v>10160</v>
      </c>
      <c r="R13" s="69">
        <v>15.8661417322835</v>
      </c>
      <c r="S13" s="68">
        <v>36.227423708800501</v>
      </c>
      <c r="T13" s="68">
        <v>36.9363715944882</v>
      </c>
      <c r="U13" s="70">
        <v>-1.95693707448322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286181.00170000002</v>
      </c>
      <c r="E14" s="68">
        <v>248983</v>
      </c>
      <c r="F14" s="69">
        <v>114.93997650442</v>
      </c>
      <c r="G14" s="68">
        <v>223755.15179999999</v>
      </c>
      <c r="H14" s="69">
        <v>27.899178811220601</v>
      </c>
      <c r="I14" s="68">
        <v>48706.9035</v>
      </c>
      <c r="J14" s="69">
        <v>17.019614583311501</v>
      </c>
      <c r="K14" s="68">
        <v>45209.089200000002</v>
      </c>
      <c r="L14" s="69">
        <v>20.2047143211297</v>
      </c>
      <c r="M14" s="69">
        <v>7.7369713964510006E-2</v>
      </c>
      <c r="N14" s="68">
        <v>4829260.6338999998</v>
      </c>
      <c r="O14" s="68">
        <v>65063945.436999999</v>
      </c>
      <c r="P14" s="68">
        <v>3406</v>
      </c>
      <c r="Q14" s="68">
        <v>2888</v>
      </c>
      <c r="R14" s="69">
        <v>17.936288088642598</v>
      </c>
      <c r="S14" s="68">
        <v>84.022607662947806</v>
      </c>
      <c r="T14" s="68">
        <v>85.646395221606696</v>
      </c>
      <c r="U14" s="70">
        <v>-1.93256029992861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196892.23430000001</v>
      </c>
      <c r="E15" s="68">
        <v>149829</v>
      </c>
      <c r="F15" s="69">
        <v>131.411298413525</v>
      </c>
      <c r="G15" s="68">
        <v>136621.85089999999</v>
      </c>
      <c r="H15" s="69">
        <v>44.114746655068203</v>
      </c>
      <c r="I15" s="68">
        <v>-26907.375</v>
      </c>
      <c r="J15" s="69">
        <v>-13.666041779485299</v>
      </c>
      <c r="K15" s="68">
        <v>23907.871899999998</v>
      </c>
      <c r="L15" s="69">
        <v>17.4993031806452</v>
      </c>
      <c r="M15" s="69">
        <v>-2.1254608989267698</v>
      </c>
      <c r="N15" s="68">
        <v>2941730.2302999999</v>
      </c>
      <c r="O15" s="68">
        <v>49951864.164899997</v>
      </c>
      <c r="P15" s="68">
        <v>7226</v>
      </c>
      <c r="Q15" s="68">
        <v>6881</v>
      </c>
      <c r="R15" s="69">
        <v>5.01380613282954</v>
      </c>
      <c r="S15" s="68">
        <v>27.247749003598098</v>
      </c>
      <c r="T15" s="68">
        <v>27.447723325098099</v>
      </c>
      <c r="U15" s="70">
        <v>-0.73391134612100495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1027303.877</v>
      </c>
      <c r="E16" s="68">
        <v>787500</v>
      </c>
      <c r="F16" s="69">
        <v>130.45128596825401</v>
      </c>
      <c r="G16" s="68">
        <v>593887.95810000005</v>
      </c>
      <c r="H16" s="69">
        <v>72.979408487521596</v>
      </c>
      <c r="I16" s="68">
        <v>32954.235099999998</v>
      </c>
      <c r="J16" s="69">
        <v>3.2078371198437501</v>
      </c>
      <c r="K16" s="68">
        <v>32311.4755</v>
      </c>
      <c r="L16" s="69">
        <v>5.4406685738119203</v>
      </c>
      <c r="M16" s="69">
        <v>1.9892610598980998E-2</v>
      </c>
      <c r="N16" s="68">
        <v>13029762.772</v>
      </c>
      <c r="O16" s="68">
        <v>348831538.19010001</v>
      </c>
      <c r="P16" s="68">
        <v>47190</v>
      </c>
      <c r="Q16" s="68">
        <v>33594</v>
      </c>
      <c r="R16" s="69">
        <v>40.471512770137501</v>
      </c>
      <c r="S16" s="68">
        <v>21.769524835770302</v>
      </c>
      <c r="T16" s="68">
        <v>20.056427966303499</v>
      </c>
      <c r="U16" s="70">
        <v>7.8692432765088798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531893.66850000003</v>
      </c>
      <c r="E17" s="68">
        <v>913500</v>
      </c>
      <c r="F17" s="69">
        <v>58.225907881773402</v>
      </c>
      <c r="G17" s="68">
        <v>489236.4694</v>
      </c>
      <c r="H17" s="69">
        <v>8.7191372205581494</v>
      </c>
      <c r="I17" s="68">
        <v>61886.4853</v>
      </c>
      <c r="J17" s="69">
        <v>11.635123515293399</v>
      </c>
      <c r="K17" s="68">
        <v>4556.7366000000002</v>
      </c>
      <c r="L17" s="69">
        <v>0.93139757254572297</v>
      </c>
      <c r="M17" s="69">
        <v>12.581317230405601</v>
      </c>
      <c r="N17" s="68">
        <v>9251115.7234000005</v>
      </c>
      <c r="O17" s="68">
        <v>325318776.70450002</v>
      </c>
      <c r="P17" s="68">
        <v>12543</v>
      </c>
      <c r="Q17" s="68">
        <v>10663</v>
      </c>
      <c r="R17" s="69">
        <v>17.631060677107801</v>
      </c>
      <c r="S17" s="68">
        <v>42.405618153551799</v>
      </c>
      <c r="T17" s="68">
        <v>43.3098035824815</v>
      </c>
      <c r="U17" s="70">
        <v>-2.1322302758460498</v>
      </c>
    </row>
    <row r="18" spans="1:21" ht="12" thickBot="1" x14ac:dyDescent="0.2">
      <c r="A18" s="53"/>
      <c r="B18" s="42" t="s">
        <v>16</v>
      </c>
      <c r="C18" s="43"/>
      <c r="D18" s="68">
        <v>2410020.8190000001</v>
      </c>
      <c r="E18" s="68">
        <v>2779600</v>
      </c>
      <c r="F18" s="69">
        <v>86.703871744135895</v>
      </c>
      <c r="G18" s="68">
        <v>1748559.2993999999</v>
      </c>
      <c r="H18" s="69">
        <v>37.828944081391697</v>
      </c>
      <c r="I18" s="68">
        <v>309923.29139999999</v>
      </c>
      <c r="J18" s="69">
        <v>12.859776519631801</v>
      </c>
      <c r="K18" s="68">
        <v>259125.53529999999</v>
      </c>
      <c r="L18" s="69">
        <v>14.819373605969</v>
      </c>
      <c r="M18" s="69">
        <v>0.196035315628733</v>
      </c>
      <c r="N18" s="68">
        <v>31865601.660700001</v>
      </c>
      <c r="O18" s="68">
        <v>773025624.54170001</v>
      </c>
      <c r="P18" s="68">
        <v>105134</v>
      </c>
      <c r="Q18" s="68">
        <v>76233</v>
      </c>
      <c r="R18" s="69">
        <v>37.911403198090099</v>
      </c>
      <c r="S18" s="68">
        <v>22.9233246999068</v>
      </c>
      <c r="T18" s="68">
        <v>21.341799786181799</v>
      </c>
      <c r="U18" s="70">
        <v>6.8991951840711101</v>
      </c>
    </row>
    <row r="19" spans="1:21" ht="12" thickBot="1" x14ac:dyDescent="0.2">
      <c r="A19" s="53"/>
      <c r="B19" s="42" t="s">
        <v>17</v>
      </c>
      <c r="C19" s="43"/>
      <c r="D19" s="68">
        <v>804773.76930000004</v>
      </c>
      <c r="E19" s="68">
        <v>1020800</v>
      </c>
      <c r="F19" s="69">
        <v>78.837555769984306</v>
      </c>
      <c r="G19" s="68">
        <v>789031.22320000001</v>
      </c>
      <c r="H19" s="69">
        <v>1.99517403584542</v>
      </c>
      <c r="I19" s="68">
        <v>57757.998500000002</v>
      </c>
      <c r="J19" s="69">
        <v>7.1769235906183297</v>
      </c>
      <c r="K19" s="68">
        <v>51230.7068</v>
      </c>
      <c r="L19" s="69">
        <v>6.4928617897056604</v>
      </c>
      <c r="M19" s="69">
        <v>0.127409753011645</v>
      </c>
      <c r="N19" s="68">
        <v>13106488.155999999</v>
      </c>
      <c r="O19" s="68">
        <v>260581953.72870001</v>
      </c>
      <c r="P19" s="68">
        <v>19054</v>
      </c>
      <c r="Q19" s="68">
        <v>14748</v>
      </c>
      <c r="R19" s="69">
        <v>29.197179278546201</v>
      </c>
      <c r="S19" s="68">
        <v>42.236473669570699</v>
      </c>
      <c r="T19" s="68">
        <v>41.936034221589402</v>
      </c>
      <c r="U19" s="70">
        <v>0.71132701638815499</v>
      </c>
    </row>
    <row r="20" spans="1:21" ht="12" thickBot="1" x14ac:dyDescent="0.2">
      <c r="A20" s="53"/>
      <c r="B20" s="42" t="s">
        <v>18</v>
      </c>
      <c r="C20" s="43"/>
      <c r="D20" s="68">
        <v>1096327.8326000001</v>
      </c>
      <c r="E20" s="68">
        <v>1420700</v>
      </c>
      <c r="F20" s="69">
        <v>77.168144759625505</v>
      </c>
      <c r="G20" s="68">
        <v>1004657.9894</v>
      </c>
      <c r="H20" s="69">
        <v>9.1244825768764404</v>
      </c>
      <c r="I20" s="68">
        <v>83316.369500000001</v>
      </c>
      <c r="J20" s="69">
        <v>7.5995853632951</v>
      </c>
      <c r="K20" s="68">
        <v>67379.577600000004</v>
      </c>
      <c r="L20" s="69">
        <v>6.7067179389316696</v>
      </c>
      <c r="M20" s="69">
        <v>0.236522585442863</v>
      </c>
      <c r="N20" s="68">
        <v>19330989.765700001</v>
      </c>
      <c r="O20" s="68">
        <v>403743897.73549998</v>
      </c>
      <c r="P20" s="68">
        <v>44117</v>
      </c>
      <c r="Q20" s="68">
        <v>37076</v>
      </c>
      <c r="R20" s="69">
        <v>18.9907217607077</v>
      </c>
      <c r="S20" s="68">
        <v>24.850462012376202</v>
      </c>
      <c r="T20" s="68">
        <v>25.655438674614299</v>
      </c>
      <c r="U20" s="70">
        <v>-3.2392824802904001</v>
      </c>
    </row>
    <row r="21" spans="1:21" ht="12" thickBot="1" x14ac:dyDescent="0.2">
      <c r="A21" s="53"/>
      <c r="B21" s="42" t="s">
        <v>19</v>
      </c>
      <c r="C21" s="43"/>
      <c r="D21" s="68">
        <v>465954.67290000001</v>
      </c>
      <c r="E21" s="68">
        <v>463100</v>
      </c>
      <c r="F21" s="69">
        <v>100.616426884042</v>
      </c>
      <c r="G21" s="68">
        <v>378430.19569999998</v>
      </c>
      <c r="H21" s="69">
        <v>23.1283016510091</v>
      </c>
      <c r="I21" s="68">
        <v>34110.293100000003</v>
      </c>
      <c r="J21" s="69">
        <v>7.32051744168698</v>
      </c>
      <c r="K21" s="68">
        <v>49697.8145</v>
      </c>
      <c r="L21" s="69">
        <v>13.1326239461604</v>
      </c>
      <c r="M21" s="69">
        <v>-0.31364601354854299</v>
      </c>
      <c r="N21" s="68">
        <v>7284543.0767000001</v>
      </c>
      <c r="O21" s="68">
        <v>152385143.0307</v>
      </c>
      <c r="P21" s="68">
        <v>39546</v>
      </c>
      <c r="Q21" s="68">
        <v>33340</v>
      </c>
      <c r="R21" s="69">
        <v>18.614277144571101</v>
      </c>
      <c r="S21" s="68">
        <v>11.7825993248369</v>
      </c>
      <c r="T21" s="68">
        <v>11.9881820155969</v>
      </c>
      <c r="U21" s="70">
        <v>-1.74479913211195</v>
      </c>
    </row>
    <row r="22" spans="1:21" ht="12" thickBot="1" x14ac:dyDescent="0.2">
      <c r="A22" s="53"/>
      <c r="B22" s="42" t="s">
        <v>20</v>
      </c>
      <c r="C22" s="43"/>
      <c r="D22" s="68">
        <v>1298073.3303</v>
      </c>
      <c r="E22" s="68">
        <v>1465200</v>
      </c>
      <c r="F22" s="69">
        <v>88.593593386568401</v>
      </c>
      <c r="G22" s="68">
        <v>958078.1862</v>
      </c>
      <c r="H22" s="69">
        <v>35.487202296976797</v>
      </c>
      <c r="I22" s="68">
        <v>124926.67389999999</v>
      </c>
      <c r="J22" s="69">
        <v>9.6240074411765306</v>
      </c>
      <c r="K22" s="68">
        <v>135713.41279999999</v>
      </c>
      <c r="L22" s="69">
        <v>14.165170938530199</v>
      </c>
      <c r="M22" s="69">
        <v>-7.9481745226584993E-2</v>
      </c>
      <c r="N22" s="68">
        <v>19380581.211100001</v>
      </c>
      <c r="O22" s="68">
        <v>461550316.91780001</v>
      </c>
      <c r="P22" s="68">
        <v>78803</v>
      </c>
      <c r="Q22" s="68">
        <v>58935</v>
      </c>
      <c r="R22" s="69">
        <v>33.711716297616</v>
      </c>
      <c r="S22" s="68">
        <v>16.472384684593202</v>
      </c>
      <c r="T22" s="68">
        <v>16.4183070840757</v>
      </c>
      <c r="U22" s="70">
        <v>0.32829248195088201</v>
      </c>
    </row>
    <row r="23" spans="1:21" ht="12" thickBot="1" x14ac:dyDescent="0.2">
      <c r="A23" s="53"/>
      <c r="B23" s="42" t="s">
        <v>21</v>
      </c>
      <c r="C23" s="43"/>
      <c r="D23" s="68">
        <v>3189692.7374999998</v>
      </c>
      <c r="E23" s="68">
        <v>3549400</v>
      </c>
      <c r="F23" s="69">
        <v>89.865688214909596</v>
      </c>
      <c r="G23" s="68">
        <v>2367073.4695000001</v>
      </c>
      <c r="H23" s="69">
        <v>34.752587048925101</v>
      </c>
      <c r="I23" s="68">
        <v>309379.03200000001</v>
      </c>
      <c r="J23" s="69">
        <v>9.6993365023141198</v>
      </c>
      <c r="K23" s="68">
        <v>123625.9083</v>
      </c>
      <c r="L23" s="69">
        <v>5.22273220045484</v>
      </c>
      <c r="M23" s="69">
        <v>1.5025420339014799</v>
      </c>
      <c r="N23" s="68">
        <v>49922753.015900001</v>
      </c>
      <c r="O23" s="68">
        <v>1019418632.2874</v>
      </c>
      <c r="P23" s="68">
        <v>101900</v>
      </c>
      <c r="Q23" s="68">
        <v>84062</v>
      </c>
      <c r="R23" s="69">
        <v>21.220051866479501</v>
      </c>
      <c r="S23" s="68">
        <v>31.3021858439647</v>
      </c>
      <c r="T23" s="68">
        <v>31.727602247150902</v>
      </c>
      <c r="U23" s="70">
        <v>-1.3590629271286701</v>
      </c>
    </row>
    <row r="24" spans="1:21" ht="12" thickBot="1" x14ac:dyDescent="0.2">
      <c r="A24" s="53"/>
      <c r="B24" s="42" t="s">
        <v>22</v>
      </c>
      <c r="C24" s="43"/>
      <c r="D24" s="68">
        <v>341988.234</v>
      </c>
      <c r="E24" s="68">
        <v>396281</v>
      </c>
      <c r="F24" s="69">
        <v>86.2994274264979</v>
      </c>
      <c r="G24" s="68">
        <v>285304.54580000002</v>
      </c>
      <c r="H24" s="69">
        <v>19.867783053038199</v>
      </c>
      <c r="I24" s="68">
        <v>60043.428699999997</v>
      </c>
      <c r="J24" s="69">
        <v>17.557162127396499</v>
      </c>
      <c r="K24" s="68">
        <v>49364.877800000002</v>
      </c>
      <c r="L24" s="69">
        <v>17.3025205965716</v>
      </c>
      <c r="M24" s="69">
        <v>0.21631879538451901</v>
      </c>
      <c r="N24" s="68">
        <v>5397626.7285000002</v>
      </c>
      <c r="O24" s="68">
        <v>107187553.01360001</v>
      </c>
      <c r="P24" s="68">
        <v>33066</v>
      </c>
      <c r="Q24" s="68">
        <v>28921</v>
      </c>
      <c r="R24" s="69">
        <v>14.3321461913488</v>
      </c>
      <c r="S24" s="68">
        <v>10.342594628923999</v>
      </c>
      <c r="T24" s="68">
        <v>9.9740485875315503</v>
      </c>
      <c r="U24" s="70">
        <v>3.56338089826848</v>
      </c>
    </row>
    <row r="25" spans="1:21" ht="12" thickBot="1" x14ac:dyDescent="0.2">
      <c r="A25" s="53"/>
      <c r="B25" s="42" t="s">
        <v>23</v>
      </c>
      <c r="C25" s="43"/>
      <c r="D25" s="68">
        <v>540017.50619999995</v>
      </c>
      <c r="E25" s="68">
        <v>671172</v>
      </c>
      <c r="F25" s="69">
        <v>80.458884786612103</v>
      </c>
      <c r="G25" s="68">
        <v>461196.81099999999</v>
      </c>
      <c r="H25" s="69">
        <v>17.090468390077401</v>
      </c>
      <c r="I25" s="68">
        <v>28203.503400000001</v>
      </c>
      <c r="J25" s="69">
        <v>5.22270168581435</v>
      </c>
      <c r="K25" s="68">
        <v>32002.266599999999</v>
      </c>
      <c r="L25" s="69">
        <v>6.9389609461111403</v>
      </c>
      <c r="M25" s="69">
        <v>-0.11870294212223099</v>
      </c>
      <c r="N25" s="68">
        <v>7474852.7191000003</v>
      </c>
      <c r="O25" s="68">
        <v>110254793.4514</v>
      </c>
      <c r="P25" s="68">
        <v>25738</v>
      </c>
      <c r="Q25" s="68">
        <v>22137</v>
      </c>
      <c r="R25" s="69">
        <v>16.266883498215702</v>
      </c>
      <c r="S25" s="68">
        <v>20.981331346647</v>
      </c>
      <c r="T25" s="68">
        <v>21.138252419027001</v>
      </c>
      <c r="U25" s="70">
        <v>-0.74790807974663898</v>
      </c>
    </row>
    <row r="26" spans="1:21" ht="12" thickBot="1" x14ac:dyDescent="0.2">
      <c r="A26" s="53"/>
      <c r="B26" s="42" t="s">
        <v>24</v>
      </c>
      <c r="C26" s="43"/>
      <c r="D26" s="68">
        <v>668771.81869999995</v>
      </c>
      <c r="E26" s="68">
        <v>741600</v>
      </c>
      <c r="F26" s="69">
        <v>90.179587203344099</v>
      </c>
      <c r="G26" s="68">
        <v>637896.02450000006</v>
      </c>
      <c r="H26" s="69">
        <v>4.8402549967608204</v>
      </c>
      <c r="I26" s="68">
        <v>152031.10310000001</v>
      </c>
      <c r="J26" s="69">
        <v>22.732881208351099</v>
      </c>
      <c r="K26" s="68">
        <v>122323.4758</v>
      </c>
      <c r="L26" s="69">
        <v>19.1760837349442</v>
      </c>
      <c r="M26" s="69">
        <v>0.24286120963871399</v>
      </c>
      <c r="N26" s="68">
        <v>11704919.170600001</v>
      </c>
      <c r="O26" s="68">
        <v>220266383.22569999</v>
      </c>
      <c r="P26" s="68">
        <v>53631</v>
      </c>
      <c r="Q26" s="68">
        <v>47992</v>
      </c>
      <c r="R26" s="69">
        <v>11.7498749791632</v>
      </c>
      <c r="S26" s="68">
        <v>12.469874115716699</v>
      </c>
      <c r="T26" s="68">
        <v>12.235045768044699</v>
      </c>
      <c r="U26" s="70">
        <v>1.8831653430727699</v>
      </c>
    </row>
    <row r="27" spans="1:21" ht="12" thickBot="1" x14ac:dyDescent="0.2">
      <c r="A27" s="53"/>
      <c r="B27" s="42" t="s">
        <v>25</v>
      </c>
      <c r="C27" s="43"/>
      <c r="D27" s="68">
        <v>326820.68900000001</v>
      </c>
      <c r="E27" s="68">
        <v>402865</v>
      </c>
      <c r="F27" s="69">
        <v>81.124120735233902</v>
      </c>
      <c r="G27" s="68">
        <v>273962.20390000002</v>
      </c>
      <c r="H27" s="69">
        <v>19.294079383043002</v>
      </c>
      <c r="I27" s="68">
        <v>86498.594400000002</v>
      </c>
      <c r="J27" s="69">
        <v>26.466682591199099</v>
      </c>
      <c r="K27" s="68">
        <v>79604.327399999995</v>
      </c>
      <c r="L27" s="69">
        <v>29.056682369607699</v>
      </c>
      <c r="M27" s="69">
        <v>8.6606686158622007E-2</v>
      </c>
      <c r="N27" s="68">
        <v>5231081.4561999999</v>
      </c>
      <c r="O27" s="68">
        <v>99005043.684799999</v>
      </c>
      <c r="P27" s="68">
        <v>43317</v>
      </c>
      <c r="Q27" s="68">
        <v>36794</v>
      </c>
      <c r="R27" s="69">
        <v>17.7284339838017</v>
      </c>
      <c r="S27" s="68">
        <v>7.5448597317450403</v>
      </c>
      <c r="T27" s="68">
        <v>7.4109508534000099</v>
      </c>
      <c r="U27" s="70">
        <v>1.77483588968009</v>
      </c>
    </row>
    <row r="28" spans="1:21" ht="12" thickBot="1" x14ac:dyDescent="0.2">
      <c r="A28" s="53"/>
      <c r="B28" s="42" t="s">
        <v>26</v>
      </c>
      <c r="C28" s="43"/>
      <c r="D28" s="68">
        <v>1829576.128</v>
      </c>
      <c r="E28" s="68">
        <v>2089200</v>
      </c>
      <c r="F28" s="69">
        <v>87.573048439594103</v>
      </c>
      <c r="G28" s="68">
        <v>1331311.3899000001</v>
      </c>
      <c r="H28" s="69">
        <v>37.4266112255997</v>
      </c>
      <c r="I28" s="68">
        <v>78860.907900000006</v>
      </c>
      <c r="J28" s="69">
        <v>4.3103376073345903</v>
      </c>
      <c r="K28" s="68">
        <v>52849.405200000001</v>
      </c>
      <c r="L28" s="69">
        <v>3.9697253100170502</v>
      </c>
      <c r="M28" s="69">
        <v>0.49218156006796498</v>
      </c>
      <c r="N28" s="68">
        <v>25086759.590599999</v>
      </c>
      <c r="O28" s="68">
        <v>358578003.71530002</v>
      </c>
      <c r="P28" s="68">
        <v>56570</v>
      </c>
      <c r="Q28" s="68">
        <v>51015</v>
      </c>
      <c r="R28" s="69">
        <v>10.8889542291483</v>
      </c>
      <c r="S28" s="68">
        <v>32.341808873961497</v>
      </c>
      <c r="T28" s="68">
        <v>28.315824045868901</v>
      </c>
      <c r="U28" s="70">
        <v>12.4482364105922</v>
      </c>
    </row>
    <row r="29" spans="1:21" ht="12" thickBot="1" x14ac:dyDescent="0.2">
      <c r="A29" s="53"/>
      <c r="B29" s="42" t="s">
        <v>27</v>
      </c>
      <c r="C29" s="43"/>
      <c r="D29" s="68">
        <v>779484.13289999997</v>
      </c>
      <c r="E29" s="68">
        <v>820400</v>
      </c>
      <c r="F29" s="69">
        <v>95.012692942467098</v>
      </c>
      <c r="G29" s="68">
        <v>574087.44579999999</v>
      </c>
      <c r="H29" s="69">
        <v>35.777944388554999</v>
      </c>
      <c r="I29" s="68">
        <v>117006.86350000001</v>
      </c>
      <c r="J29" s="69">
        <v>15.010807604856099</v>
      </c>
      <c r="K29" s="68">
        <v>92526.144</v>
      </c>
      <c r="L29" s="69">
        <v>16.117081931841099</v>
      </c>
      <c r="M29" s="69">
        <v>0.264581646242602</v>
      </c>
      <c r="N29" s="68">
        <v>13623253.8892</v>
      </c>
      <c r="O29" s="68">
        <v>240418099.99329999</v>
      </c>
      <c r="P29" s="68">
        <v>112678</v>
      </c>
      <c r="Q29" s="68">
        <v>108499</v>
      </c>
      <c r="R29" s="69">
        <v>3.85164840228942</v>
      </c>
      <c r="S29" s="68">
        <v>6.9178023473970098</v>
      </c>
      <c r="T29" s="68">
        <v>6.6801961022682201</v>
      </c>
      <c r="U29" s="70">
        <v>3.4347070528574499</v>
      </c>
    </row>
    <row r="30" spans="1:21" ht="12" thickBot="1" x14ac:dyDescent="0.2">
      <c r="A30" s="53"/>
      <c r="B30" s="42" t="s">
        <v>28</v>
      </c>
      <c r="C30" s="43"/>
      <c r="D30" s="68">
        <v>943483.43209999998</v>
      </c>
      <c r="E30" s="68">
        <v>1334000</v>
      </c>
      <c r="F30" s="69">
        <v>70.725894460269899</v>
      </c>
      <c r="G30" s="68">
        <v>798253.89820000005</v>
      </c>
      <c r="H30" s="69">
        <v>18.193401150621501</v>
      </c>
      <c r="I30" s="68">
        <v>132784.01439999999</v>
      </c>
      <c r="J30" s="69">
        <v>14.0738045716871</v>
      </c>
      <c r="K30" s="68">
        <v>140149.8835</v>
      </c>
      <c r="L30" s="69">
        <v>17.557055946237998</v>
      </c>
      <c r="M30" s="69">
        <v>-5.2557083288621E-2</v>
      </c>
      <c r="N30" s="68">
        <v>15628435.000600001</v>
      </c>
      <c r="O30" s="68">
        <v>415153340.43080002</v>
      </c>
      <c r="P30" s="68">
        <v>66626</v>
      </c>
      <c r="Q30" s="68">
        <v>55232</v>
      </c>
      <c r="R30" s="69">
        <v>20.629345307068402</v>
      </c>
      <c r="S30" s="68">
        <v>14.1608896241707</v>
      </c>
      <c r="T30" s="68">
        <v>13.7497282517381</v>
      </c>
      <c r="U30" s="70">
        <v>2.9034995917970101</v>
      </c>
    </row>
    <row r="31" spans="1:21" ht="12" thickBot="1" x14ac:dyDescent="0.2">
      <c r="A31" s="53"/>
      <c r="B31" s="42" t="s">
        <v>29</v>
      </c>
      <c r="C31" s="43"/>
      <c r="D31" s="68">
        <v>966297.35829999996</v>
      </c>
      <c r="E31" s="68">
        <v>1485300</v>
      </c>
      <c r="F31" s="69">
        <v>65.057386272133598</v>
      </c>
      <c r="G31" s="68">
        <v>1061101.496</v>
      </c>
      <c r="H31" s="69">
        <v>-8.9345023126798004</v>
      </c>
      <c r="I31" s="68">
        <v>32308.319599999999</v>
      </c>
      <c r="J31" s="69">
        <v>3.3435173264718201</v>
      </c>
      <c r="K31" s="68">
        <v>32723.8835</v>
      </c>
      <c r="L31" s="69">
        <v>3.0839541385398301</v>
      </c>
      <c r="M31" s="69">
        <v>-1.26991009487E-2</v>
      </c>
      <c r="N31" s="68">
        <v>15331338.317600001</v>
      </c>
      <c r="O31" s="68">
        <v>376354876.86769998</v>
      </c>
      <c r="P31" s="68">
        <v>30981</v>
      </c>
      <c r="Q31" s="68">
        <v>27361</v>
      </c>
      <c r="R31" s="69">
        <v>13.230510580753601</v>
      </c>
      <c r="S31" s="68">
        <v>31.1899989767922</v>
      </c>
      <c r="T31" s="68">
        <v>31.250764825847</v>
      </c>
      <c r="U31" s="70">
        <v>-0.194824786945306</v>
      </c>
    </row>
    <row r="32" spans="1:21" ht="12" thickBot="1" x14ac:dyDescent="0.2">
      <c r="A32" s="53"/>
      <c r="B32" s="42" t="s">
        <v>30</v>
      </c>
      <c r="C32" s="43"/>
      <c r="D32" s="68">
        <v>145228.00099999999</v>
      </c>
      <c r="E32" s="68">
        <v>194555</v>
      </c>
      <c r="F32" s="69">
        <v>74.646244506694799</v>
      </c>
      <c r="G32" s="68">
        <v>143985.46950000001</v>
      </c>
      <c r="H32" s="69">
        <v>0.86295617489375898</v>
      </c>
      <c r="I32" s="68">
        <v>39304.291799999999</v>
      </c>
      <c r="J32" s="69">
        <v>27.063852376512401</v>
      </c>
      <c r="K32" s="68">
        <v>35060.103199999998</v>
      </c>
      <c r="L32" s="69">
        <v>24.349750930943799</v>
      </c>
      <c r="M32" s="69">
        <v>0.12105465222931799</v>
      </c>
      <c r="N32" s="68">
        <v>2433492.4356</v>
      </c>
      <c r="O32" s="68">
        <v>51501163.3948</v>
      </c>
      <c r="P32" s="68">
        <v>30199</v>
      </c>
      <c r="Q32" s="68">
        <v>26836</v>
      </c>
      <c r="R32" s="69">
        <v>12.5316738709197</v>
      </c>
      <c r="S32" s="68">
        <v>4.8090334448160501</v>
      </c>
      <c r="T32" s="68">
        <v>4.4363297585333097</v>
      </c>
      <c r="U32" s="70">
        <v>7.7500747407881097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5.6637000000000004</v>
      </c>
      <c r="H33" s="71"/>
      <c r="I33" s="71"/>
      <c r="J33" s="71"/>
      <c r="K33" s="68">
        <v>4.4200000000000003E-2</v>
      </c>
      <c r="L33" s="69">
        <v>0.78040856683793303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436213.0098</v>
      </c>
      <c r="E35" s="68">
        <v>249000</v>
      </c>
      <c r="F35" s="69">
        <v>175.18594771084301</v>
      </c>
      <c r="G35" s="68">
        <v>341258.63319999998</v>
      </c>
      <c r="H35" s="69">
        <v>27.824754412689298</v>
      </c>
      <c r="I35" s="68">
        <v>11023.391299999999</v>
      </c>
      <c r="J35" s="69">
        <v>2.5270661471225102</v>
      </c>
      <c r="K35" s="68">
        <v>33236.618999999999</v>
      </c>
      <c r="L35" s="69">
        <v>9.7394221761772002</v>
      </c>
      <c r="M35" s="69">
        <v>-0.66833596100734605</v>
      </c>
      <c r="N35" s="68">
        <v>5465694.9271999998</v>
      </c>
      <c r="O35" s="68">
        <v>65857051.654299997</v>
      </c>
      <c r="P35" s="68">
        <v>23827</v>
      </c>
      <c r="Q35" s="68">
        <v>23241</v>
      </c>
      <c r="R35" s="69">
        <v>2.5214061357084399</v>
      </c>
      <c r="S35" s="68">
        <v>18.307508700214001</v>
      </c>
      <c r="T35" s="68">
        <v>17.993066378382998</v>
      </c>
      <c r="U35" s="70">
        <v>1.71755931940285</v>
      </c>
    </row>
    <row r="36" spans="1:21" ht="12" thickBot="1" x14ac:dyDescent="0.2">
      <c r="A36" s="53"/>
      <c r="B36" s="42" t="s">
        <v>37</v>
      </c>
      <c r="C36" s="43"/>
      <c r="D36" s="71"/>
      <c r="E36" s="68">
        <v>1189700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528000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449900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260612.82029999999</v>
      </c>
      <c r="E39" s="68">
        <v>481209</v>
      </c>
      <c r="F39" s="69">
        <v>54.157927283155502</v>
      </c>
      <c r="G39" s="68">
        <v>238313.28099999999</v>
      </c>
      <c r="H39" s="69">
        <v>9.3572373333234502</v>
      </c>
      <c r="I39" s="68">
        <v>14799.098</v>
      </c>
      <c r="J39" s="69">
        <v>5.6785763582022799</v>
      </c>
      <c r="K39" s="68">
        <v>11707.3061</v>
      </c>
      <c r="L39" s="69">
        <v>4.9125697279120599</v>
      </c>
      <c r="M39" s="69">
        <v>0.26409080565511101</v>
      </c>
      <c r="N39" s="68">
        <v>4643100.7686999999</v>
      </c>
      <c r="O39" s="68">
        <v>99016813.529599994</v>
      </c>
      <c r="P39" s="68">
        <v>420</v>
      </c>
      <c r="Q39" s="68">
        <v>303</v>
      </c>
      <c r="R39" s="69">
        <v>38.613861386138602</v>
      </c>
      <c r="S39" s="68">
        <v>620.50671499999999</v>
      </c>
      <c r="T39" s="68">
        <v>677.95125775577606</v>
      </c>
      <c r="U39" s="70">
        <v>-9.2576826917619499</v>
      </c>
    </row>
    <row r="40" spans="1:21" ht="12" thickBot="1" x14ac:dyDescent="0.2">
      <c r="A40" s="53"/>
      <c r="B40" s="42" t="s">
        <v>34</v>
      </c>
      <c r="C40" s="43"/>
      <c r="D40" s="68">
        <v>752619.02170000004</v>
      </c>
      <c r="E40" s="68">
        <v>598300</v>
      </c>
      <c r="F40" s="69">
        <v>125.79291688116299</v>
      </c>
      <c r="G40" s="68">
        <v>647414.14119999995</v>
      </c>
      <c r="H40" s="69">
        <v>16.250012751497799</v>
      </c>
      <c r="I40" s="68">
        <v>51688.927300000003</v>
      </c>
      <c r="J40" s="69">
        <v>6.8678741580628904</v>
      </c>
      <c r="K40" s="68">
        <v>44249.7569</v>
      </c>
      <c r="L40" s="69">
        <v>6.8348455932676799</v>
      </c>
      <c r="M40" s="69">
        <v>0.168117768800669</v>
      </c>
      <c r="N40" s="68">
        <v>11350141.3236</v>
      </c>
      <c r="O40" s="68">
        <v>190220715.3479</v>
      </c>
      <c r="P40" s="68">
        <v>3452</v>
      </c>
      <c r="Q40" s="68">
        <v>2685</v>
      </c>
      <c r="R40" s="69">
        <v>28.566108007448801</v>
      </c>
      <c r="S40" s="68">
        <v>218.02405031865601</v>
      </c>
      <c r="T40" s="68">
        <v>208.14032499068901</v>
      </c>
      <c r="U40" s="70">
        <v>4.53331883043231</v>
      </c>
    </row>
    <row r="41" spans="1:21" ht="12" thickBot="1" x14ac:dyDescent="0.2">
      <c r="A41" s="53"/>
      <c r="B41" s="42" t="s">
        <v>40</v>
      </c>
      <c r="C41" s="43"/>
      <c r="D41" s="71"/>
      <c r="E41" s="68">
        <v>481900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159319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14463.5317</v>
      </c>
      <c r="E44" s="74"/>
      <c r="F44" s="74"/>
      <c r="G44" s="73">
        <v>30582.877400000001</v>
      </c>
      <c r="H44" s="75">
        <v>-52.707093218115602</v>
      </c>
      <c r="I44" s="73">
        <v>1739.3316</v>
      </c>
      <c r="J44" s="75">
        <v>12.025635481547001</v>
      </c>
      <c r="K44" s="73">
        <v>5074.3657999999996</v>
      </c>
      <c r="L44" s="75">
        <v>16.592179125695999</v>
      </c>
      <c r="M44" s="75">
        <v>-0.65723172736187097</v>
      </c>
      <c r="N44" s="73">
        <v>449777.72320000001</v>
      </c>
      <c r="O44" s="73">
        <v>11381951.692</v>
      </c>
      <c r="P44" s="73">
        <v>41</v>
      </c>
      <c r="Q44" s="73">
        <v>34</v>
      </c>
      <c r="R44" s="75">
        <v>20.588235294117599</v>
      </c>
      <c r="S44" s="73">
        <v>352.76906585365901</v>
      </c>
      <c r="T44" s="73">
        <v>410.42796176470603</v>
      </c>
      <c r="U44" s="76">
        <v>-16.344657593919099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84604</v>
      </c>
      <c r="D2" s="32">
        <v>804781.359501709</v>
      </c>
      <c r="E2" s="32">
        <v>674462.430563248</v>
      </c>
      <c r="F2" s="32">
        <v>130318.92893846201</v>
      </c>
      <c r="G2" s="32">
        <v>674462.430563248</v>
      </c>
      <c r="H2" s="32">
        <v>0.16193084916771699</v>
      </c>
    </row>
    <row r="3" spans="1:8" ht="14.25" x14ac:dyDescent="0.2">
      <c r="A3" s="32">
        <v>2</v>
      </c>
      <c r="B3" s="33">
        <v>13</v>
      </c>
      <c r="C3" s="32">
        <v>21815.865000000002</v>
      </c>
      <c r="D3" s="32">
        <v>170786.69026946501</v>
      </c>
      <c r="E3" s="32">
        <v>133538.05142672299</v>
      </c>
      <c r="F3" s="32">
        <v>37248.638842742599</v>
      </c>
      <c r="G3" s="32">
        <v>133538.05142672299</v>
      </c>
      <c r="H3" s="32">
        <v>0.21810036123993101</v>
      </c>
    </row>
    <row r="4" spans="1:8" ht="14.25" x14ac:dyDescent="0.2">
      <c r="A4" s="32">
        <v>3</v>
      </c>
      <c r="B4" s="33">
        <v>14</v>
      </c>
      <c r="C4" s="32">
        <v>130574</v>
      </c>
      <c r="D4" s="32">
        <v>198655.28538205099</v>
      </c>
      <c r="E4" s="32">
        <v>150208.922611966</v>
      </c>
      <c r="F4" s="32">
        <v>48446.3627700855</v>
      </c>
      <c r="G4" s="32">
        <v>150208.922611966</v>
      </c>
      <c r="H4" s="32">
        <v>0.243871501716725</v>
      </c>
    </row>
    <row r="5" spans="1:8" ht="14.25" x14ac:dyDescent="0.2">
      <c r="A5" s="32">
        <v>4</v>
      </c>
      <c r="B5" s="33">
        <v>15</v>
      </c>
      <c r="C5" s="32">
        <v>6778</v>
      </c>
      <c r="D5" s="32">
        <v>115419.597071795</v>
      </c>
      <c r="E5" s="32">
        <v>98327.458152991501</v>
      </c>
      <c r="F5" s="32">
        <v>17092.138918803401</v>
      </c>
      <c r="G5" s="32">
        <v>98327.458152991501</v>
      </c>
      <c r="H5" s="32">
        <v>0.148086974417105</v>
      </c>
    </row>
    <row r="6" spans="1:8" ht="14.25" x14ac:dyDescent="0.2">
      <c r="A6" s="32">
        <v>5</v>
      </c>
      <c r="B6" s="33">
        <v>16</v>
      </c>
      <c r="C6" s="32">
        <v>3697</v>
      </c>
      <c r="D6" s="32">
        <v>321747.51243760699</v>
      </c>
      <c r="E6" s="32">
        <v>281705.414708547</v>
      </c>
      <c r="F6" s="32">
        <v>40042.097729059802</v>
      </c>
      <c r="G6" s="32">
        <v>281705.414708547</v>
      </c>
      <c r="H6" s="32">
        <v>0.124451926374488</v>
      </c>
    </row>
    <row r="7" spans="1:8" ht="14.25" x14ac:dyDescent="0.2">
      <c r="A7" s="32">
        <v>6</v>
      </c>
      <c r="B7" s="33">
        <v>17</v>
      </c>
      <c r="C7" s="32">
        <v>23514</v>
      </c>
      <c r="D7" s="32">
        <v>426469.49859230802</v>
      </c>
      <c r="E7" s="32">
        <v>337200.30106923101</v>
      </c>
      <c r="F7" s="32">
        <v>89269.197523076902</v>
      </c>
      <c r="G7" s="32">
        <v>337200.30106923101</v>
      </c>
      <c r="H7" s="32">
        <v>0.20932141177208899</v>
      </c>
    </row>
    <row r="8" spans="1:8" ht="14.25" x14ac:dyDescent="0.2">
      <c r="A8" s="32">
        <v>7</v>
      </c>
      <c r="B8" s="33">
        <v>18</v>
      </c>
      <c r="C8" s="32">
        <v>174116</v>
      </c>
      <c r="D8" s="32">
        <v>286181.00446410303</v>
      </c>
      <c r="E8" s="32">
        <v>237474.10241623901</v>
      </c>
      <c r="F8" s="32">
        <v>48706.902047863201</v>
      </c>
      <c r="G8" s="32">
        <v>237474.10241623901</v>
      </c>
      <c r="H8" s="32">
        <v>0.170196139115071</v>
      </c>
    </row>
    <row r="9" spans="1:8" ht="14.25" x14ac:dyDescent="0.2">
      <c r="A9" s="32">
        <v>8</v>
      </c>
      <c r="B9" s="33">
        <v>19</v>
      </c>
      <c r="C9" s="32">
        <v>24212</v>
      </c>
      <c r="D9" s="32">
        <v>196892.566970085</v>
      </c>
      <c r="E9" s="32">
        <v>223799.610004274</v>
      </c>
      <c r="F9" s="32">
        <v>-26907.043034187998</v>
      </c>
      <c r="G9" s="32">
        <v>223799.610004274</v>
      </c>
      <c r="H9" s="32">
        <v>-0.13665850086802001</v>
      </c>
    </row>
    <row r="10" spans="1:8" ht="14.25" x14ac:dyDescent="0.2">
      <c r="A10" s="32">
        <v>9</v>
      </c>
      <c r="B10" s="33">
        <v>21</v>
      </c>
      <c r="C10" s="32">
        <v>283391</v>
      </c>
      <c r="D10" s="32">
        <v>1027303.47040171</v>
      </c>
      <c r="E10" s="32">
        <v>994349.64173931605</v>
      </c>
      <c r="F10" s="32">
        <v>32953.8286623932</v>
      </c>
      <c r="G10" s="32">
        <v>994349.64173931605</v>
      </c>
      <c r="H10" s="36">
        <v>3.2077988259406102E-2</v>
      </c>
    </row>
    <row r="11" spans="1:8" ht="14.25" x14ac:dyDescent="0.2">
      <c r="A11" s="32">
        <v>10</v>
      </c>
      <c r="B11" s="33">
        <v>22</v>
      </c>
      <c r="C11" s="32">
        <v>32523</v>
      </c>
      <c r="D11" s="32">
        <v>531893.79884358996</v>
      </c>
      <c r="E11" s="32">
        <v>470007.18322649598</v>
      </c>
      <c r="F11" s="32">
        <v>61886.615617094001</v>
      </c>
      <c r="G11" s="32">
        <v>470007.18322649598</v>
      </c>
      <c r="H11" s="32">
        <v>0.116351451646257</v>
      </c>
    </row>
    <row r="12" spans="1:8" ht="14.25" x14ac:dyDescent="0.2">
      <c r="A12" s="32">
        <v>11</v>
      </c>
      <c r="B12" s="33">
        <v>23</v>
      </c>
      <c r="C12" s="32">
        <v>258094.52799999999</v>
      </c>
      <c r="D12" s="32">
        <v>2410020.5523803402</v>
      </c>
      <c r="E12" s="32">
        <v>2100097.5466170898</v>
      </c>
      <c r="F12" s="32">
        <v>309923.00576324802</v>
      </c>
      <c r="G12" s="32">
        <v>2100097.5466170898</v>
      </c>
      <c r="H12" s="32">
        <v>0.12859766090257699</v>
      </c>
    </row>
    <row r="13" spans="1:8" ht="14.25" x14ac:dyDescent="0.2">
      <c r="A13" s="32">
        <v>12</v>
      </c>
      <c r="B13" s="33">
        <v>24</v>
      </c>
      <c r="C13" s="32">
        <v>51013.748</v>
      </c>
      <c r="D13" s="32">
        <v>804773.83348034194</v>
      </c>
      <c r="E13" s="32">
        <v>747015.77260683803</v>
      </c>
      <c r="F13" s="32">
        <v>57758.060873504299</v>
      </c>
      <c r="G13" s="32">
        <v>747015.77260683803</v>
      </c>
      <c r="H13" s="32">
        <v>7.1769307687008801E-2</v>
      </c>
    </row>
    <row r="14" spans="1:8" ht="14.25" x14ac:dyDescent="0.2">
      <c r="A14" s="32">
        <v>13</v>
      </c>
      <c r="B14" s="33">
        <v>25</v>
      </c>
      <c r="C14" s="32">
        <v>97009</v>
      </c>
      <c r="D14" s="32">
        <v>1096328.0593999999</v>
      </c>
      <c r="E14" s="32">
        <v>1013011.4631000001</v>
      </c>
      <c r="F14" s="32">
        <v>83316.596300000005</v>
      </c>
      <c r="G14" s="32">
        <v>1013011.4631000001</v>
      </c>
      <c r="H14" s="32">
        <v>7.59960447838922E-2</v>
      </c>
    </row>
    <row r="15" spans="1:8" ht="14.25" x14ac:dyDescent="0.2">
      <c r="A15" s="32">
        <v>14</v>
      </c>
      <c r="B15" s="33">
        <v>26</v>
      </c>
      <c r="C15" s="32">
        <v>87151</v>
      </c>
      <c r="D15" s="32">
        <v>465954.124316776</v>
      </c>
      <c r="E15" s="32">
        <v>431844.37956258201</v>
      </c>
      <c r="F15" s="32">
        <v>34109.7447541941</v>
      </c>
      <c r="G15" s="32">
        <v>431844.37956258201</v>
      </c>
      <c r="H15" s="32">
        <v>7.3204083780155096E-2</v>
      </c>
    </row>
    <row r="16" spans="1:8" ht="14.25" x14ac:dyDescent="0.2">
      <c r="A16" s="32">
        <v>15</v>
      </c>
      <c r="B16" s="33">
        <v>27</v>
      </c>
      <c r="C16" s="32">
        <v>172031.11199999999</v>
      </c>
      <c r="D16" s="32">
        <v>1298074.61526667</v>
      </c>
      <c r="E16" s="32">
        <v>1173146.6564</v>
      </c>
      <c r="F16" s="32">
        <v>124927.958866667</v>
      </c>
      <c r="G16" s="32">
        <v>1173146.6564</v>
      </c>
      <c r="H16" s="32">
        <v>9.6240969045529298E-2</v>
      </c>
    </row>
    <row r="17" spans="1:8" ht="14.25" x14ac:dyDescent="0.2">
      <c r="A17" s="32">
        <v>16</v>
      </c>
      <c r="B17" s="33">
        <v>29</v>
      </c>
      <c r="C17" s="32">
        <v>240369</v>
      </c>
      <c r="D17" s="32">
        <v>3189695.2038410301</v>
      </c>
      <c r="E17" s="32">
        <v>2880313.7414598302</v>
      </c>
      <c r="F17" s="32">
        <v>309381.46238119702</v>
      </c>
      <c r="G17" s="32">
        <v>2880313.7414598302</v>
      </c>
      <c r="H17" s="32">
        <v>9.6994051973567905E-2</v>
      </c>
    </row>
    <row r="18" spans="1:8" ht="14.25" x14ac:dyDescent="0.2">
      <c r="A18" s="32">
        <v>17</v>
      </c>
      <c r="B18" s="33">
        <v>31</v>
      </c>
      <c r="C18" s="32">
        <v>35226.620000000003</v>
      </c>
      <c r="D18" s="32">
        <v>341988.23615184199</v>
      </c>
      <c r="E18" s="32">
        <v>281944.792578894</v>
      </c>
      <c r="F18" s="32">
        <v>60043.443572948199</v>
      </c>
      <c r="G18" s="32">
        <v>281944.792578894</v>
      </c>
      <c r="H18" s="32">
        <v>0.17557166365888999</v>
      </c>
    </row>
    <row r="19" spans="1:8" ht="14.25" x14ac:dyDescent="0.2">
      <c r="A19" s="32">
        <v>18</v>
      </c>
      <c r="B19" s="33">
        <v>32</v>
      </c>
      <c r="C19" s="32">
        <v>36660.800000000003</v>
      </c>
      <c r="D19" s="32">
        <v>540017.50817600801</v>
      </c>
      <c r="E19" s="32">
        <v>511813.99286881898</v>
      </c>
      <c r="F19" s="32">
        <v>28203.515307188401</v>
      </c>
      <c r="G19" s="32">
        <v>511813.99286881898</v>
      </c>
      <c r="H19" s="32">
        <v>5.2227038716670698E-2</v>
      </c>
    </row>
    <row r="20" spans="1:8" ht="14.25" x14ac:dyDescent="0.2">
      <c r="A20" s="32">
        <v>19</v>
      </c>
      <c r="B20" s="33">
        <v>33</v>
      </c>
      <c r="C20" s="32">
        <v>41685.942999999999</v>
      </c>
      <c r="D20" s="32">
        <v>668771.80173744797</v>
      </c>
      <c r="E20" s="32">
        <v>516740.68965537398</v>
      </c>
      <c r="F20" s="32">
        <v>152031.11208207399</v>
      </c>
      <c r="G20" s="32">
        <v>516740.68965537398</v>
      </c>
      <c r="H20" s="32">
        <v>0.22732883128011899</v>
      </c>
    </row>
    <row r="21" spans="1:8" ht="14.25" x14ac:dyDescent="0.2">
      <c r="A21" s="32">
        <v>20</v>
      </c>
      <c r="B21" s="33">
        <v>34</v>
      </c>
      <c r="C21" s="32">
        <v>52546.860999999997</v>
      </c>
      <c r="D21" s="32">
        <v>326820.717438008</v>
      </c>
      <c r="E21" s="32">
        <v>240322.108139569</v>
      </c>
      <c r="F21" s="32">
        <v>86498.609298438503</v>
      </c>
      <c r="G21" s="32">
        <v>240322.108139569</v>
      </c>
      <c r="H21" s="32">
        <v>0.26466684846821498</v>
      </c>
    </row>
    <row r="22" spans="1:8" ht="14.25" x14ac:dyDescent="0.2">
      <c r="A22" s="32">
        <v>21</v>
      </c>
      <c r="B22" s="33">
        <v>35</v>
      </c>
      <c r="C22" s="32">
        <v>72411.815000000002</v>
      </c>
      <c r="D22" s="32">
        <v>1829576.1218292001</v>
      </c>
      <c r="E22" s="32">
        <v>1750715.23133805</v>
      </c>
      <c r="F22" s="32">
        <v>78860.890491150407</v>
      </c>
      <c r="G22" s="32">
        <v>1750715.23133805</v>
      </c>
      <c r="H22" s="32">
        <v>4.3103366703488501E-2</v>
      </c>
    </row>
    <row r="23" spans="1:8" ht="14.25" x14ac:dyDescent="0.2">
      <c r="A23" s="32">
        <v>22</v>
      </c>
      <c r="B23" s="33">
        <v>36</v>
      </c>
      <c r="C23" s="32">
        <v>184208.883</v>
      </c>
      <c r="D23" s="32">
        <v>779484.13024070801</v>
      </c>
      <c r="E23" s="32">
        <v>662477.22421608702</v>
      </c>
      <c r="F23" s="32">
        <v>117006.906024621</v>
      </c>
      <c r="G23" s="32">
        <v>662477.22421608702</v>
      </c>
      <c r="H23" s="32">
        <v>0.15010813111549701</v>
      </c>
    </row>
    <row r="24" spans="1:8" ht="14.25" x14ac:dyDescent="0.2">
      <c r="A24" s="32">
        <v>23</v>
      </c>
      <c r="B24" s="33">
        <v>37</v>
      </c>
      <c r="C24" s="32">
        <v>101520.82</v>
      </c>
      <c r="D24" s="32">
        <v>943483.40435840702</v>
      </c>
      <c r="E24" s="32">
        <v>810699.38756171404</v>
      </c>
      <c r="F24" s="32">
        <v>132784.016796693</v>
      </c>
      <c r="G24" s="32">
        <v>810699.38756171404</v>
      </c>
      <c r="H24" s="32">
        <v>0.14073805239530399</v>
      </c>
    </row>
    <row r="25" spans="1:8" ht="14.25" x14ac:dyDescent="0.2">
      <c r="A25" s="32">
        <v>24</v>
      </c>
      <c r="B25" s="33">
        <v>38</v>
      </c>
      <c r="C25" s="32">
        <v>187879.334</v>
      </c>
      <c r="D25" s="32">
        <v>966297.19770796504</v>
      </c>
      <c r="E25" s="32">
        <v>933988.99877787603</v>
      </c>
      <c r="F25" s="32">
        <v>32308.1989300885</v>
      </c>
      <c r="G25" s="32">
        <v>933988.99877787603</v>
      </c>
      <c r="H25" s="32">
        <v>3.3435053942744299E-2</v>
      </c>
    </row>
    <row r="26" spans="1:8" ht="14.25" x14ac:dyDescent="0.2">
      <c r="A26" s="32">
        <v>25</v>
      </c>
      <c r="B26" s="33">
        <v>39</v>
      </c>
      <c r="C26" s="32">
        <v>106417.33500000001</v>
      </c>
      <c r="D26" s="32">
        <v>145227.921328909</v>
      </c>
      <c r="E26" s="32">
        <v>105923.70911123</v>
      </c>
      <c r="F26" s="32">
        <v>39304.212217678803</v>
      </c>
      <c r="G26" s="32">
        <v>105923.70911123</v>
      </c>
      <c r="H26" s="32">
        <v>0.27063812425341899</v>
      </c>
    </row>
    <row r="27" spans="1:8" ht="14.25" x14ac:dyDescent="0.2">
      <c r="A27" s="32">
        <v>26</v>
      </c>
      <c r="B27" s="33">
        <v>42</v>
      </c>
      <c r="C27" s="32">
        <v>30187.775000000001</v>
      </c>
      <c r="D27" s="32">
        <v>436213.00959999999</v>
      </c>
      <c r="E27" s="32">
        <v>425189.62349999999</v>
      </c>
      <c r="F27" s="32">
        <v>11023.3861</v>
      </c>
      <c r="G27" s="32">
        <v>425189.62349999999</v>
      </c>
      <c r="H27" s="32">
        <v>2.5270649562029901E-2</v>
      </c>
    </row>
    <row r="28" spans="1:8" ht="14.25" x14ac:dyDescent="0.2">
      <c r="A28" s="32">
        <v>27</v>
      </c>
      <c r="B28" s="33">
        <v>75</v>
      </c>
      <c r="C28" s="32">
        <v>425</v>
      </c>
      <c r="D28" s="32">
        <v>260612.820512821</v>
      </c>
      <c r="E28" s="32">
        <v>245813.72222222199</v>
      </c>
      <c r="F28" s="32">
        <v>14799.0982905983</v>
      </c>
      <c r="G28" s="32">
        <v>245813.72222222199</v>
      </c>
      <c r="H28" s="32">
        <v>5.6785764650708198E-2</v>
      </c>
    </row>
    <row r="29" spans="1:8" ht="14.25" x14ac:dyDescent="0.2">
      <c r="A29" s="32">
        <v>28</v>
      </c>
      <c r="B29" s="33">
        <v>76</v>
      </c>
      <c r="C29" s="32">
        <v>3593</v>
      </c>
      <c r="D29" s="32">
        <v>752619.01360256399</v>
      </c>
      <c r="E29" s="32">
        <v>700930.08533418796</v>
      </c>
      <c r="F29" s="32">
        <v>51688.928268376098</v>
      </c>
      <c r="G29" s="32">
        <v>700930.08533418796</v>
      </c>
      <c r="H29" s="32">
        <v>6.86787436062192E-2</v>
      </c>
    </row>
    <row r="30" spans="1:8" ht="14.25" x14ac:dyDescent="0.2">
      <c r="A30" s="32">
        <v>29</v>
      </c>
      <c r="B30" s="33">
        <v>99</v>
      </c>
      <c r="C30" s="32">
        <v>41</v>
      </c>
      <c r="D30" s="32">
        <v>14463.5314272748</v>
      </c>
      <c r="E30" s="32">
        <v>12724.1995310491</v>
      </c>
      <c r="F30" s="32">
        <v>1739.3318962256999</v>
      </c>
      <c r="G30" s="32">
        <v>12724.1995310491</v>
      </c>
      <c r="H30" s="32">
        <v>0.12025637756390101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2014-12-21T02:52:57Z</dcterms:modified>
</cp:coreProperties>
</file>