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<sst xmlns="http://schemas.openxmlformats.org/spreadsheetml/2006/main" count="116" uniqueCount="73">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</sst>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22108698.459600002</v>
      </c>
      <c r="F3" s="25">
        <f>RA!I7</f>
        <v>2261186.1362999999</v>
      </c>
      <c r="G3" s="16">
        <f>E3-F3</f>
        <v>19847512.3233</v>
      </c>
      <c r="H3" s="27">
        <f>RA!J7</f>
        <v>10.2275859451064</v>
      </c>
      <c r="I3" s="20">
        <f>SUM(I4:I40)</f>
        <v>22108705.735016678</v>
      </c>
      <c r="J3" s="21">
        <f>SUM(J4:J40)</f>
        <v>19847512.365894243</v>
      </c>
      <c r="K3" s="22">
        <f>E3-I3</f>
        <v>-7.2754166759550571</v>
      </c>
      <c r="L3" s="22">
        <f>G3-J3</f>
        <v>-4.2594242841005325E-2</v>
      </c>
    </row>
    <row r="4" spans="1:13" x14ac:dyDescent="0.15">
      <c r="A4" s="41">
        <f>RA!A8</f>
        <v>41994</v>
      </c>
      <c r="B4" s="12">
        <v>12</v>
      </c>
      <c r="C4" s="38" t="s">
        <v>6</v>
      </c>
      <c r="D4" s="38"/>
      <c r="E4" s="15">
        <f>VLOOKUP(C4,RA!B8:D39,3,0)</f>
        <v>872814.14839999995</v>
      </c>
      <c r="F4" s="25">
        <f>VLOOKUP(C4,RA!B8:I43,8,0)</f>
        <v>145901.67069999999</v>
      </c>
      <c r="G4" s="16">
        <f t="shared" ref="G4:G40" si="0">E4-F4</f>
        <v>726912.47769999993</v>
      </c>
      <c r="H4" s="27">
        <f>RA!J8</f>
        <v>16.716235749324198</v>
      </c>
      <c r="I4" s="20">
        <f>VLOOKUP(B4,RMS!B:D,3,FALSE)</f>
        <v>872815.183687179</v>
      </c>
      <c r="J4" s="21">
        <f>VLOOKUP(B4,RMS!B:E,4,FALSE)</f>
        <v>726912.48897692305</v>
      </c>
      <c r="K4" s="22">
        <f t="shared" ref="K4:K40" si="1">E4-I4</f>
        <v>-1.0352871790528297</v>
      </c>
      <c r="L4" s="22">
        <f t="shared" ref="L4:L40" si="2">G4-J4</f>
        <v>-1.127692312002182E-2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159767.28450000001</v>
      </c>
      <c r="F5" s="25">
        <f>VLOOKUP(C5,RA!B9:I44,8,0)</f>
        <v>34923.3148</v>
      </c>
      <c r="G5" s="16">
        <f t="shared" si="0"/>
        <v>124843.96970000002</v>
      </c>
      <c r="H5" s="27">
        <f>RA!J9</f>
        <v>21.8588648541498</v>
      </c>
      <c r="I5" s="20">
        <f>VLOOKUP(B5,RMS!B:D,3,FALSE)</f>
        <v>159767.44332339501</v>
      </c>
      <c r="J5" s="21">
        <f>VLOOKUP(B5,RMS!B:E,4,FALSE)</f>
        <v>124843.94172650301</v>
      </c>
      <c r="K5" s="22">
        <f t="shared" si="1"/>
        <v>-0.1588233950024005</v>
      </c>
      <c r="L5" s="22">
        <f t="shared" si="2"/>
        <v>2.7973497009952553E-2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184625.6715</v>
      </c>
      <c r="F6" s="25">
        <f>VLOOKUP(C6,RA!B10:I45,8,0)</f>
        <v>45242.411899999999</v>
      </c>
      <c r="G6" s="16">
        <f t="shared" si="0"/>
        <v>139383.25959999999</v>
      </c>
      <c r="H6" s="27">
        <f>RA!J10</f>
        <v>24.504941015204398</v>
      </c>
      <c r="I6" s="20">
        <f>VLOOKUP(B6,RMS!B:D,3,FALSE)</f>
        <v>184628.29059572599</v>
      </c>
      <c r="J6" s="21">
        <f>VLOOKUP(B6,RMS!B:E,4,FALSE)</f>
        <v>139383.25931196599</v>
      </c>
      <c r="K6" s="22">
        <f t="shared" si="1"/>
        <v>-2.6190957259968854</v>
      </c>
      <c r="L6" s="22">
        <f t="shared" si="2"/>
        <v>2.8803400346077979E-4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120956.1703</v>
      </c>
      <c r="F7" s="25">
        <f>VLOOKUP(C7,RA!B11:I46,8,0)</f>
        <v>17783.347600000001</v>
      </c>
      <c r="G7" s="16">
        <f t="shared" si="0"/>
        <v>103172.82269999999</v>
      </c>
      <c r="H7" s="27">
        <f>RA!J11</f>
        <v>14.702307088504099</v>
      </c>
      <c r="I7" s="20">
        <f>VLOOKUP(B7,RMS!B:D,3,FALSE)</f>
        <v>120956.21600940199</v>
      </c>
      <c r="J7" s="21">
        <f>VLOOKUP(B7,RMS!B:E,4,FALSE)</f>
        <v>103172.82189743601</v>
      </c>
      <c r="K7" s="22">
        <f t="shared" si="1"/>
        <v>-4.5709401994827203E-2</v>
      </c>
      <c r="L7" s="22">
        <f t="shared" si="2"/>
        <v>8.0256398359779269E-4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279048.76549999998</v>
      </c>
      <c r="F8" s="25">
        <f>VLOOKUP(C8,RA!B12:I47,8,0)</f>
        <v>42131.2739</v>
      </c>
      <c r="G8" s="16">
        <f t="shared" si="0"/>
        <v>236917.49159999998</v>
      </c>
      <c r="H8" s="27">
        <f>RA!J12</f>
        <v>15.098176056973101</v>
      </c>
      <c r="I8" s="20">
        <f>VLOOKUP(B8,RMS!B:D,3,FALSE)</f>
        <v>279048.76032649598</v>
      </c>
      <c r="J8" s="21">
        <f>VLOOKUP(B8,RMS!B:E,4,FALSE)</f>
        <v>236917.49252735</v>
      </c>
      <c r="K8" s="22">
        <f t="shared" si="1"/>
        <v>5.1735040033236146E-3</v>
      </c>
      <c r="L8" s="22">
        <f t="shared" si="2"/>
        <v>-9.2735001817345619E-4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448224.03879999998</v>
      </c>
      <c r="F9" s="25">
        <f>VLOOKUP(C9,RA!B13:I48,8,0)</f>
        <v>91079.374400000001</v>
      </c>
      <c r="G9" s="16">
        <f t="shared" si="0"/>
        <v>357144.66440000001</v>
      </c>
      <c r="H9" s="27">
        <f>RA!J13</f>
        <v>20.320055712281899</v>
      </c>
      <c r="I9" s="20">
        <f>VLOOKUP(B9,RMS!B:D,3,FALSE)</f>
        <v>448224.30112735002</v>
      </c>
      <c r="J9" s="21">
        <f>VLOOKUP(B9,RMS!B:E,4,FALSE)</f>
        <v>357144.66495726502</v>
      </c>
      <c r="K9" s="22">
        <f t="shared" si="1"/>
        <v>-0.26232735003577545</v>
      </c>
      <c r="L9" s="22">
        <f t="shared" si="2"/>
        <v>-5.5726501159369946E-4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295841.14840000001</v>
      </c>
      <c r="F10" s="25">
        <f>VLOOKUP(C10,RA!B14:I49,8,0)</f>
        <v>50714.284399999997</v>
      </c>
      <c r="G10" s="16">
        <f t="shared" si="0"/>
        <v>245126.864</v>
      </c>
      <c r="H10" s="27">
        <f>RA!J14</f>
        <v>17.142403845536201</v>
      </c>
      <c r="I10" s="20">
        <f>VLOOKUP(B10,RMS!B:D,3,FALSE)</f>
        <v>295841.15643504303</v>
      </c>
      <c r="J10" s="21">
        <f>VLOOKUP(B10,RMS!B:E,4,FALSE)</f>
        <v>245126.86281453</v>
      </c>
      <c r="K10" s="22">
        <f t="shared" si="1"/>
        <v>-8.0350430216640234E-3</v>
      </c>
      <c r="L10" s="22">
        <f t="shared" si="2"/>
        <v>1.1854699987452477E-3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189689.97010000001</v>
      </c>
      <c r="F11" s="25">
        <f>VLOOKUP(C11,RA!B15:I50,8,0)</f>
        <v>-18460.5756</v>
      </c>
      <c r="G11" s="16">
        <f t="shared" si="0"/>
        <v>208150.54570000002</v>
      </c>
      <c r="H11" s="27">
        <f>RA!J15</f>
        <v>-9.7319724338972797</v>
      </c>
      <c r="I11" s="20">
        <f>VLOOKUP(B11,RMS!B:D,3,FALSE)</f>
        <v>189690.256696581</v>
      </c>
      <c r="J11" s="21">
        <f>VLOOKUP(B11,RMS!B:E,4,FALSE)</f>
        <v>208150.54760940201</v>
      </c>
      <c r="K11" s="22">
        <f t="shared" si="1"/>
        <v>-0.28659658099059016</v>
      </c>
      <c r="L11" s="22">
        <f t="shared" si="2"/>
        <v>-1.9094019953627139E-3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977154.33389999997</v>
      </c>
      <c r="F12" s="25">
        <f>VLOOKUP(C12,RA!B16:I51,8,0)</f>
        <v>40189.033100000001</v>
      </c>
      <c r="G12" s="16">
        <f t="shared" si="0"/>
        <v>936965.30079999997</v>
      </c>
      <c r="H12" s="27">
        <f>RA!J16</f>
        <v>4.1128644376572803</v>
      </c>
      <c r="I12" s="20">
        <f>VLOOKUP(B12,RMS!B:D,3,FALSE)</f>
        <v>977153.94359743595</v>
      </c>
      <c r="J12" s="21">
        <f>VLOOKUP(B12,RMS!B:E,4,FALSE)</f>
        <v>936965.30034102604</v>
      </c>
      <c r="K12" s="22">
        <f t="shared" si="1"/>
        <v>0.39030256401747465</v>
      </c>
      <c r="L12" s="22">
        <f t="shared" si="2"/>
        <v>4.5897392556071281E-4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510412.2464</v>
      </c>
      <c r="F13" s="25">
        <f>VLOOKUP(C13,RA!B17:I52,8,0)</f>
        <v>63940.241099999999</v>
      </c>
      <c r="G13" s="16">
        <f t="shared" si="0"/>
        <v>446472.00530000002</v>
      </c>
      <c r="H13" s="27">
        <f>RA!J17</f>
        <v>12.527176130858599</v>
      </c>
      <c r="I13" s="20">
        <f>VLOOKUP(B13,RMS!B:D,3,FALSE)</f>
        <v>510412.36316495697</v>
      </c>
      <c r="J13" s="21">
        <f>VLOOKUP(B13,RMS!B:E,4,FALSE)</f>
        <v>446472.00538717897</v>
      </c>
      <c r="K13" s="22">
        <f t="shared" si="1"/>
        <v>-0.11676495696883649</v>
      </c>
      <c r="L13" s="22">
        <f t="shared" si="2"/>
        <v>-8.7178952526301146E-5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2481119.3777999999</v>
      </c>
      <c r="F14" s="25">
        <f>VLOOKUP(C14,RA!B18:I53,8,0)</f>
        <v>303869.60149999999</v>
      </c>
      <c r="G14" s="16">
        <f t="shared" si="0"/>
        <v>2177249.7763</v>
      </c>
      <c r="H14" s="27">
        <f>RA!J18</f>
        <v>12.2472785557558</v>
      </c>
      <c r="I14" s="20">
        <f>VLOOKUP(B14,RMS!B:D,3,FALSE)</f>
        <v>2481119.1682529901</v>
      </c>
      <c r="J14" s="21">
        <f>VLOOKUP(B14,RMS!B:E,4,FALSE)</f>
        <v>2177249.7712974399</v>
      </c>
      <c r="K14" s="22">
        <f t="shared" si="1"/>
        <v>0.20954700978472829</v>
      </c>
      <c r="L14" s="22">
        <f t="shared" si="2"/>
        <v>5.002560093998909E-3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770722.24620000005</v>
      </c>
      <c r="F15" s="25">
        <f>VLOOKUP(C15,RA!B19:I54,8,0)</f>
        <v>61260.677000000003</v>
      </c>
      <c r="G15" s="16">
        <f t="shared" si="0"/>
        <v>709461.56920000003</v>
      </c>
      <c r="H15" s="27">
        <f>RA!J19</f>
        <v>7.9484765493719802</v>
      </c>
      <c r="I15" s="20">
        <f>VLOOKUP(B15,RMS!B:D,3,FALSE)</f>
        <v>770722.28580085502</v>
      </c>
      <c r="J15" s="21">
        <f>VLOOKUP(B15,RMS!B:E,4,FALSE)</f>
        <v>709461.56922222197</v>
      </c>
      <c r="K15" s="22">
        <f t="shared" si="1"/>
        <v>-3.9600854972377419E-2</v>
      </c>
      <c r="L15" s="22">
        <f t="shared" si="2"/>
        <v>-2.2221938706934452E-5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1137526.6124</v>
      </c>
      <c r="F16" s="25">
        <f>VLOOKUP(C16,RA!B20:I55,8,0)</f>
        <v>99684.380600000004</v>
      </c>
      <c r="G16" s="16">
        <f t="shared" si="0"/>
        <v>1037842.2318</v>
      </c>
      <c r="H16" s="27">
        <f>RA!J20</f>
        <v>8.7632570098454092</v>
      </c>
      <c r="I16" s="20">
        <f>VLOOKUP(B16,RMS!B:D,3,FALSE)</f>
        <v>1137526.8314</v>
      </c>
      <c r="J16" s="21">
        <f>VLOOKUP(B16,RMS!B:E,4,FALSE)</f>
        <v>1037842.2318</v>
      </c>
      <c r="K16" s="22">
        <f t="shared" si="1"/>
        <v>-0.21900000004097819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491165.69140000001</v>
      </c>
      <c r="F17" s="25">
        <f>VLOOKUP(C17,RA!B21:I56,8,0)</f>
        <v>34370.180699999997</v>
      </c>
      <c r="G17" s="16">
        <f t="shared" si="0"/>
        <v>456795.51069999998</v>
      </c>
      <c r="H17" s="27">
        <f>RA!J21</f>
        <v>6.9976753877154101</v>
      </c>
      <c r="I17" s="20">
        <f>VLOOKUP(B17,RMS!B:D,3,FALSE)</f>
        <v>491165.12586773298</v>
      </c>
      <c r="J17" s="21">
        <f>VLOOKUP(B17,RMS!B:E,4,FALSE)</f>
        <v>456795.5106258</v>
      </c>
      <c r="K17" s="22">
        <f t="shared" si="1"/>
        <v>0.56553226703545079</v>
      </c>
      <c r="L17" s="22">
        <f t="shared" si="2"/>
        <v>7.4199982918798923E-5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1307098.9482</v>
      </c>
      <c r="F18" s="25">
        <f>VLOOKUP(C18,RA!B22:I57,8,0)</f>
        <v>128900.0886</v>
      </c>
      <c r="G18" s="16">
        <f t="shared" si="0"/>
        <v>1178198.8596000001</v>
      </c>
      <c r="H18" s="27">
        <f>RA!J22</f>
        <v>9.8615402282671702</v>
      </c>
      <c r="I18" s="20">
        <f>VLOOKUP(B18,RMS!B:D,3,FALSE)</f>
        <v>1307100.2424999999</v>
      </c>
      <c r="J18" s="21">
        <f>VLOOKUP(B18,RMS!B:E,4,FALSE)</f>
        <v>1178198.8607999999</v>
      </c>
      <c r="K18" s="22">
        <f t="shared" si="1"/>
        <v>-1.2942999999504536</v>
      </c>
      <c r="L18" s="22">
        <f t="shared" si="2"/>
        <v>-1.1999998241662979E-3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3641316.9454999999</v>
      </c>
      <c r="F19" s="25">
        <f>VLOOKUP(C19,RA!B23:I58,8,0)</f>
        <v>277163.62070000003</v>
      </c>
      <c r="G19" s="16">
        <f t="shared" si="0"/>
        <v>3364153.3248000001</v>
      </c>
      <c r="H19" s="27">
        <f>RA!J23</f>
        <v>7.61163130945038</v>
      </c>
      <c r="I19" s="20">
        <f>VLOOKUP(B19,RMS!B:D,3,FALSE)</f>
        <v>3641319.5260812002</v>
      </c>
      <c r="J19" s="21">
        <f>VLOOKUP(B19,RMS!B:E,4,FALSE)</f>
        <v>3364153.3579888898</v>
      </c>
      <c r="K19" s="22">
        <f t="shared" si="1"/>
        <v>-2.5805812003090978</v>
      </c>
      <c r="L19" s="22">
        <f t="shared" si="2"/>
        <v>-3.3188889734447002E-2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319525.27220000001</v>
      </c>
      <c r="F20" s="25">
        <f>VLOOKUP(C20,RA!B24:I59,8,0)</f>
        <v>55223.044900000001</v>
      </c>
      <c r="G20" s="16">
        <f t="shared" si="0"/>
        <v>264302.22730000003</v>
      </c>
      <c r="H20" s="27">
        <f>RA!J24</f>
        <v>17.282841047212798</v>
      </c>
      <c r="I20" s="20">
        <f>VLOOKUP(B20,RMS!B:D,3,FALSE)</f>
        <v>319525.29125474597</v>
      </c>
      <c r="J20" s="21">
        <f>VLOOKUP(B20,RMS!B:E,4,FALSE)</f>
        <v>264302.23390014499</v>
      </c>
      <c r="K20" s="22">
        <f t="shared" si="1"/>
        <v>-1.9054745964240283E-2</v>
      </c>
      <c r="L20" s="22">
        <f t="shared" si="2"/>
        <v>-6.6001449595205486E-3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526196.86499999999</v>
      </c>
      <c r="F21" s="25">
        <f>VLOOKUP(C21,RA!B25:I60,8,0)</f>
        <v>34381.862399999998</v>
      </c>
      <c r="G21" s="16">
        <f t="shared" si="0"/>
        <v>491815.00260000001</v>
      </c>
      <c r="H21" s="27">
        <f>RA!J25</f>
        <v>6.5340302626090301</v>
      </c>
      <c r="I21" s="20">
        <f>VLOOKUP(B21,RMS!B:D,3,FALSE)</f>
        <v>526196.86849722394</v>
      </c>
      <c r="J21" s="21">
        <f>VLOOKUP(B21,RMS!B:E,4,FALSE)</f>
        <v>491814.99804441701</v>
      </c>
      <c r="K21" s="22">
        <f t="shared" si="1"/>
        <v>-3.4972239518538117E-3</v>
      </c>
      <c r="L21" s="22">
        <f t="shared" si="2"/>
        <v>4.5555830001831055E-3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694723.28200000001</v>
      </c>
      <c r="F22" s="25">
        <f>VLOOKUP(C22,RA!B26:I61,8,0)</f>
        <v>158723.78769999999</v>
      </c>
      <c r="G22" s="16">
        <f t="shared" si="0"/>
        <v>535999.49430000002</v>
      </c>
      <c r="H22" s="27">
        <f>RA!J26</f>
        <v>22.847051741674601</v>
      </c>
      <c r="I22" s="20">
        <f>VLOOKUP(B22,RMS!B:D,3,FALSE)</f>
        <v>694723.26306257502</v>
      </c>
      <c r="J22" s="21">
        <f>VLOOKUP(B22,RMS!B:E,4,FALSE)</f>
        <v>535999.468139195</v>
      </c>
      <c r="K22" s="22">
        <f t="shared" si="1"/>
        <v>1.8937424989417195E-2</v>
      </c>
      <c r="L22" s="22">
        <f t="shared" si="2"/>
        <v>2.6160805020481348E-2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338486.53730000003</v>
      </c>
      <c r="F23" s="25">
        <f>VLOOKUP(C23,RA!B27:I62,8,0)</f>
        <v>92036.982199999999</v>
      </c>
      <c r="G23" s="16">
        <f t="shared" si="0"/>
        <v>246449.55510000003</v>
      </c>
      <c r="H23" s="27">
        <f>RA!J27</f>
        <v>27.1907364275548</v>
      </c>
      <c r="I23" s="20">
        <f>VLOOKUP(B23,RMS!B:D,3,FALSE)</f>
        <v>338486.58199860802</v>
      </c>
      <c r="J23" s="21">
        <f>VLOOKUP(B23,RMS!B:E,4,FALSE)</f>
        <v>246449.55186929501</v>
      </c>
      <c r="K23" s="22">
        <f t="shared" si="1"/>
        <v>-4.4698607991449535E-2</v>
      </c>
      <c r="L23" s="22">
        <f t="shared" si="2"/>
        <v>3.2307050132658333E-3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1904237.0492</v>
      </c>
      <c r="F24" s="25">
        <f>VLOOKUP(C24,RA!B28:I63,8,0)</f>
        <v>80584.100099999996</v>
      </c>
      <c r="G24" s="16">
        <f t="shared" si="0"/>
        <v>1823652.9491000001</v>
      </c>
      <c r="H24" s="27">
        <f>RA!J28</f>
        <v>4.2318313328613497</v>
      </c>
      <c r="I24" s="20">
        <f>VLOOKUP(B24,RMS!B:D,3,FALSE)</f>
        <v>1904237.0437708001</v>
      </c>
      <c r="J24" s="21">
        <f>VLOOKUP(B24,RMS!B:E,4,FALSE)</f>
        <v>1823652.95504779</v>
      </c>
      <c r="K24" s="22">
        <f t="shared" si="1"/>
        <v>5.4291998967528343E-3</v>
      </c>
      <c r="L24" s="22">
        <f t="shared" si="2"/>
        <v>-5.9477898757904768E-3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756336.13520000002</v>
      </c>
      <c r="F25" s="25">
        <f>VLOOKUP(C25,RA!B29:I64,8,0)</f>
        <v>113490.238</v>
      </c>
      <c r="G25" s="16">
        <f t="shared" si="0"/>
        <v>642845.89720000001</v>
      </c>
      <c r="H25" s="27">
        <f>RA!J29</f>
        <v>15.0052645534369</v>
      </c>
      <c r="I25" s="20">
        <f>VLOOKUP(B25,RMS!B:D,3,FALSE)</f>
        <v>756336.13317787601</v>
      </c>
      <c r="J25" s="21">
        <f>VLOOKUP(B25,RMS!B:E,4,FALSE)</f>
        <v>642845.87898680102</v>
      </c>
      <c r="K25" s="22">
        <f t="shared" si="1"/>
        <v>2.0221240120008588E-3</v>
      </c>
      <c r="L25" s="22">
        <f t="shared" si="2"/>
        <v>1.8213198985904455E-2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997791.60649999999</v>
      </c>
      <c r="F26" s="25">
        <f>VLOOKUP(C26,RA!B30:I65,8,0)</f>
        <v>146614.98079999999</v>
      </c>
      <c r="G26" s="16">
        <f t="shared" si="0"/>
        <v>851176.62569999998</v>
      </c>
      <c r="H26" s="27">
        <f>RA!J30</f>
        <v>14.6939480994722</v>
      </c>
      <c r="I26" s="20">
        <f>VLOOKUP(B26,RMS!B:D,3,FALSE)</f>
        <v>997791.58322477899</v>
      </c>
      <c r="J26" s="21">
        <f>VLOOKUP(B26,RMS!B:E,4,FALSE)</f>
        <v>851176.65679223998</v>
      </c>
      <c r="K26" s="22">
        <f t="shared" si="1"/>
        <v>2.3275220999494195E-2</v>
      </c>
      <c r="L26" s="22">
        <f t="shared" si="2"/>
        <v>-3.1092240009456873E-2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1023704.8056</v>
      </c>
      <c r="F27" s="25">
        <f>VLOOKUP(C27,RA!B31:I66,8,0)</f>
        <v>37277.154900000001</v>
      </c>
      <c r="G27" s="16">
        <f t="shared" si="0"/>
        <v>986427.6507</v>
      </c>
      <c r="H27" s="27">
        <f>RA!J31</f>
        <v>3.6413968847349101</v>
      </c>
      <c r="I27" s="20">
        <f>VLOOKUP(B27,RMS!B:D,3,FALSE)</f>
        <v>1023704.65444159</v>
      </c>
      <c r="J27" s="21">
        <f>VLOOKUP(B27,RMS!B:E,4,FALSE)</f>
        <v>986427.68236814195</v>
      </c>
      <c r="K27" s="22">
        <f t="shared" si="1"/>
        <v>0.1511584100080654</v>
      </c>
      <c r="L27" s="22">
        <f t="shared" si="2"/>
        <v>-3.1668141949921846E-2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150631.633</v>
      </c>
      <c r="F28" s="25">
        <f>VLOOKUP(C28,RA!B32:I67,8,0)</f>
        <v>40928.632400000002</v>
      </c>
      <c r="G28" s="16">
        <f t="shared" si="0"/>
        <v>109703.0006</v>
      </c>
      <c r="H28" s="27">
        <f>RA!J32</f>
        <v>27.171339502108399</v>
      </c>
      <c r="I28" s="20">
        <f>VLOOKUP(B28,RMS!B:D,3,FALSE)</f>
        <v>150631.55969655901</v>
      </c>
      <c r="J28" s="21">
        <f>VLOOKUP(B28,RMS!B:E,4,FALSE)</f>
        <v>109703.00849630999</v>
      </c>
      <c r="K28" s="22">
        <f t="shared" si="1"/>
        <v>7.3303440993186086E-2</v>
      </c>
      <c r="L28" s="22">
        <f t="shared" si="2"/>
        <v>-7.8963099949760363E-3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443744.95520000003</v>
      </c>
      <c r="F31" s="25">
        <f>VLOOKUP(C31,RA!B35:I70,8,0)</f>
        <v>11838.1504</v>
      </c>
      <c r="G31" s="16">
        <f t="shared" si="0"/>
        <v>431906.80480000004</v>
      </c>
      <c r="H31" s="27">
        <f>RA!J35</f>
        <v>2.6677825316716999</v>
      </c>
      <c r="I31" s="20">
        <f>VLOOKUP(B31,RMS!B:D,3,FALSE)</f>
        <v>443744.95490000001</v>
      </c>
      <c r="J31" s="21">
        <f>VLOOKUP(B31,RMS!B:E,4,FALSE)</f>
        <v>431906.7977</v>
      </c>
      <c r="K31" s="22">
        <f t="shared" si="1"/>
        <v>3.0000001424923539E-4</v>
      </c>
      <c r="L31" s="22">
        <f t="shared" si="2"/>
        <v>7.1000000461935997E-3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269052.99200000003</v>
      </c>
      <c r="F35" s="25">
        <f>VLOOKUP(C35,RA!B8:I74,8,0)</f>
        <v>13799.502200000001</v>
      </c>
      <c r="G35" s="16">
        <f t="shared" si="0"/>
        <v>255253.48980000004</v>
      </c>
      <c r="H35" s="27">
        <f>RA!J39</f>
        <v>5.1289160909981604</v>
      </c>
      <c r="I35" s="20">
        <f>VLOOKUP(B35,RMS!B:D,3,FALSE)</f>
        <v>269052.99145299097</v>
      </c>
      <c r="J35" s="21">
        <f>VLOOKUP(B35,RMS!B:E,4,FALSE)</f>
        <v>255253.491452991</v>
      </c>
      <c r="K35" s="22">
        <f t="shared" si="1"/>
        <v>5.4700905457139015E-4</v>
      </c>
      <c r="L35" s="22">
        <f t="shared" si="2"/>
        <v>-1.6529909626115113E-3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788293.94799999997</v>
      </c>
      <c r="F36" s="25">
        <f>VLOOKUP(C36,RA!B8:I75,8,0)</f>
        <v>54810.731200000002</v>
      </c>
      <c r="G36" s="16">
        <f t="shared" si="0"/>
        <v>733483.21679999994</v>
      </c>
      <c r="H36" s="27">
        <f>RA!J40</f>
        <v>6.9530828365562902</v>
      </c>
      <c r="I36" s="20">
        <f>VLOOKUP(B36,RMS!B:D,3,FALSE)</f>
        <v>788293.93553333299</v>
      </c>
      <c r="J36" s="21">
        <f>VLOOKUP(B36,RMS!B:E,4,FALSE)</f>
        <v>733483.22067948699</v>
      </c>
      <c r="K36" s="22">
        <f t="shared" si="1"/>
        <v>1.2466666987165809E-2</v>
      </c>
      <c r="L36" s="22">
        <f t="shared" si="2"/>
        <v>-3.8794870488345623E-3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28489.7791</v>
      </c>
      <c r="F40" s="25">
        <f>VLOOKUP(C40,RA!B8:I78,8,0)</f>
        <v>2784.0437000000002</v>
      </c>
      <c r="G40" s="16">
        <f t="shared" si="0"/>
        <v>25705.735399999998</v>
      </c>
      <c r="H40" s="27">
        <f>RA!J43</f>
        <v>0</v>
      </c>
      <c r="I40" s="20">
        <f>VLOOKUP(B40,RMS!B:D,3,FALSE)</f>
        <v>28489.779139248199</v>
      </c>
      <c r="J40" s="21">
        <f>VLOOKUP(B40,RMS!B:E,4,FALSE)</f>
        <v>25705.7351334997</v>
      </c>
      <c r="K40" s="22">
        <f t="shared" si="1"/>
        <v>-3.9248199755093083E-5</v>
      </c>
      <c r="L40" s="22">
        <f t="shared" si="2"/>
        <v>2.6650029758457094E-4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22108698.459600002</v>
      </c>
      <c r="E7" s="65">
        <v>28417535</v>
      </c>
      <c r="F7" s="66">
        <v>77.799494078568003</v>
      </c>
      <c r="G7" s="65">
        <v>23650768.381000001</v>
      </c>
      <c r="H7" s="66">
        <v>-6.5201683791332199</v>
      </c>
      <c r="I7" s="65">
        <v>2261186.1362999999</v>
      </c>
      <c r="J7" s="66">
        <v>10.2275859451064</v>
      </c>
      <c r="K7" s="65">
        <v>2146610.6282000002</v>
      </c>
      <c r="L7" s="66">
        <v>9.0762828235402893</v>
      </c>
      <c r="M7" s="66">
        <v>5.3375077247275998E-2</v>
      </c>
      <c r="N7" s="65">
        <v>349872688.7967</v>
      </c>
      <c r="O7" s="65">
        <v>6842752873.7447004</v>
      </c>
      <c r="P7" s="65">
        <v>1118246</v>
      </c>
      <c r="Q7" s="65">
        <v>1102171</v>
      </c>
      <c r="R7" s="66">
        <v>1.4584851171006901</v>
      </c>
      <c r="S7" s="65">
        <v>19.770871936586399</v>
      </c>
      <c r="T7" s="65">
        <v>19.371354776255199</v>
      </c>
      <c r="U7" s="67">
        <v>2.0207361699200899</v>
      </c>
      <c r="V7" s="55"/>
      <c r="W7" s="55"/>
    </row>
    <row r="8" spans="1:23" ht="14.25" thickBot="1" x14ac:dyDescent="0.2">
      <c r="A8" s="50">
        <v>41994</v>
      </c>
      <c r="B8" s="53" t="s">
        <v>6</v>
      </c>
      <c r="C8" s="54"/>
      <c r="D8" s="68">
        <v>872814.14839999995</v>
      </c>
      <c r="E8" s="68">
        <v>1043100</v>
      </c>
      <c r="F8" s="69">
        <v>83.675021416930306</v>
      </c>
      <c r="G8" s="68">
        <v>881630.31779999996</v>
      </c>
      <c r="H8" s="69">
        <v>-0.99998482606628003</v>
      </c>
      <c r="I8" s="68">
        <v>145901.67069999999</v>
      </c>
      <c r="J8" s="69">
        <v>16.716235749324198</v>
      </c>
      <c r="K8" s="68">
        <v>71580.200500000006</v>
      </c>
      <c r="L8" s="69">
        <v>8.1190720254062505</v>
      </c>
      <c r="M8" s="69">
        <v>1.0382964797646801</v>
      </c>
      <c r="N8" s="68">
        <v>13652467.975400001</v>
      </c>
      <c r="O8" s="68">
        <v>260404093.38679999</v>
      </c>
      <c r="P8" s="68">
        <v>32689</v>
      </c>
      <c r="Q8" s="68">
        <v>30839</v>
      </c>
      <c r="R8" s="69">
        <v>5.9988974999189297</v>
      </c>
      <c r="S8" s="68">
        <v>26.700546006301799</v>
      </c>
      <c r="T8" s="68">
        <v>26.0961897110801</v>
      </c>
      <c r="U8" s="70">
        <v>2.2634604366482001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159767.28450000001</v>
      </c>
      <c r="E9" s="68">
        <v>155855</v>
      </c>
      <c r="F9" s="69">
        <v>102.510207885535</v>
      </c>
      <c r="G9" s="68">
        <v>156415.9063</v>
      </c>
      <c r="H9" s="69">
        <v>2.1426070271729301</v>
      </c>
      <c r="I9" s="68">
        <v>34923.3148</v>
      </c>
      <c r="J9" s="69">
        <v>21.8588648541498</v>
      </c>
      <c r="K9" s="68">
        <v>32900.473299999998</v>
      </c>
      <c r="L9" s="69">
        <v>21.033969036945699</v>
      </c>
      <c r="M9" s="69">
        <v>6.1483659567900001E-2</v>
      </c>
      <c r="N9" s="68">
        <v>2110681.2275</v>
      </c>
      <c r="O9" s="68">
        <v>44149616.717200004</v>
      </c>
      <c r="P9" s="68">
        <v>9570</v>
      </c>
      <c r="Q9" s="68">
        <v>10095</v>
      </c>
      <c r="R9" s="69">
        <v>-5.2005943536404198</v>
      </c>
      <c r="S9" s="68">
        <v>16.694596081504699</v>
      </c>
      <c r="T9" s="68">
        <v>16.917930985636499</v>
      </c>
      <c r="U9" s="70">
        <v>-1.33776764074678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184625.6715</v>
      </c>
      <c r="E10" s="68">
        <v>207905</v>
      </c>
      <c r="F10" s="69">
        <v>88.802901084629994</v>
      </c>
      <c r="G10" s="68">
        <v>214059.755</v>
      </c>
      <c r="H10" s="69">
        <v>-13.750405114684</v>
      </c>
      <c r="I10" s="68">
        <v>45242.411899999999</v>
      </c>
      <c r="J10" s="69">
        <v>24.504941015204398</v>
      </c>
      <c r="K10" s="68">
        <v>51997.042699999998</v>
      </c>
      <c r="L10" s="69">
        <v>24.290900781419701</v>
      </c>
      <c r="M10" s="69">
        <v>-0.12990413395183301</v>
      </c>
      <c r="N10" s="68">
        <v>2488341.8245999999</v>
      </c>
      <c r="O10" s="68">
        <v>61298780.208800003</v>
      </c>
      <c r="P10" s="68">
        <v>103786</v>
      </c>
      <c r="Q10" s="68">
        <v>102591</v>
      </c>
      <c r="R10" s="69">
        <v>1.16481952607927</v>
      </c>
      <c r="S10" s="68">
        <v>1.7789072851829699</v>
      </c>
      <c r="T10" s="68">
        <v>1.9363553830258</v>
      </c>
      <c r="U10" s="70">
        <v>-8.8508321459054606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120956.1703</v>
      </c>
      <c r="E11" s="68">
        <v>139767</v>
      </c>
      <c r="F11" s="69">
        <v>86.541293939198795</v>
      </c>
      <c r="G11" s="68">
        <v>134836.7513</v>
      </c>
      <c r="H11" s="69">
        <v>-10.2943603032358</v>
      </c>
      <c r="I11" s="68">
        <v>17783.347600000001</v>
      </c>
      <c r="J11" s="69">
        <v>14.702307088504099</v>
      </c>
      <c r="K11" s="68">
        <v>22943.413199999999</v>
      </c>
      <c r="L11" s="69">
        <v>17.0156971143223</v>
      </c>
      <c r="M11" s="69">
        <v>-0.22490400861542201</v>
      </c>
      <c r="N11" s="68">
        <v>2030915.7912000001</v>
      </c>
      <c r="O11" s="68">
        <v>26496762.236400001</v>
      </c>
      <c r="P11" s="68">
        <v>4985</v>
      </c>
      <c r="Q11" s="68">
        <v>4815</v>
      </c>
      <c r="R11" s="69">
        <v>3.5306334371755002</v>
      </c>
      <c r="S11" s="68">
        <v>24.264026138415201</v>
      </c>
      <c r="T11" s="68">
        <v>23.970830155763199</v>
      </c>
      <c r="U11" s="70">
        <v>1.2083566881252701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279048.76549999998</v>
      </c>
      <c r="E12" s="68">
        <v>559361</v>
      </c>
      <c r="F12" s="69">
        <v>49.887061396843897</v>
      </c>
      <c r="G12" s="68">
        <v>400979.9326</v>
      </c>
      <c r="H12" s="69">
        <v>-30.4082965721961</v>
      </c>
      <c r="I12" s="68">
        <v>42131.2739</v>
      </c>
      <c r="J12" s="69">
        <v>15.098176056973101</v>
      </c>
      <c r="K12" s="68">
        <v>-1451.7836</v>
      </c>
      <c r="L12" s="69">
        <v>-0.36205891666110801</v>
      </c>
      <c r="M12" s="69">
        <v>-30.020353928781098</v>
      </c>
      <c r="N12" s="68">
        <v>6194625.2699999996</v>
      </c>
      <c r="O12" s="68">
        <v>92972187.457100004</v>
      </c>
      <c r="P12" s="68">
        <v>2425</v>
      </c>
      <c r="Q12" s="68">
        <v>2594</v>
      </c>
      <c r="R12" s="69">
        <v>-6.5150346954510399</v>
      </c>
      <c r="S12" s="68">
        <v>115.071655876289</v>
      </c>
      <c r="T12" s="68">
        <v>124.03527999229</v>
      </c>
      <c r="U12" s="70">
        <v>-7.7896020942271598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448224.03879999998</v>
      </c>
      <c r="E13" s="68">
        <v>748000</v>
      </c>
      <c r="F13" s="69">
        <v>59.922999839572199</v>
      </c>
      <c r="G13" s="68">
        <v>671553.03579999995</v>
      </c>
      <c r="H13" s="69">
        <v>-33.255600837833299</v>
      </c>
      <c r="I13" s="68">
        <v>91079.374400000001</v>
      </c>
      <c r="J13" s="69">
        <v>20.320055712281899</v>
      </c>
      <c r="K13" s="68">
        <v>95805.172099999996</v>
      </c>
      <c r="L13" s="69">
        <v>14.2662108564323</v>
      </c>
      <c r="M13" s="69">
        <v>-4.9327166753245E-2</v>
      </c>
      <c r="N13" s="68">
        <v>8589052.8056000005</v>
      </c>
      <c r="O13" s="68">
        <v>132308705.8388</v>
      </c>
      <c r="P13" s="68">
        <v>12390</v>
      </c>
      <c r="Q13" s="68">
        <v>11772</v>
      </c>
      <c r="R13" s="69">
        <v>5.24974515800203</v>
      </c>
      <c r="S13" s="68">
        <v>36.176274317998399</v>
      </c>
      <c r="T13" s="68">
        <v>36.227423708800501</v>
      </c>
      <c r="U13" s="70">
        <v>-0.14138932702836199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295841.14840000001</v>
      </c>
      <c r="E14" s="68">
        <v>257414</v>
      </c>
      <c r="F14" s="69">
        <v>114.92815013946399</v>
      </c>
      <c r="G14" s="68">
        <v>508344.39889999997</v>
      </c>
      <c r="H14" s="69">
        <v>-41.803008149560199</v>
      </c>
      <c r="I14" s="68">
        <v>50714.284399999997</v>
      </c>
      <c r="J14" s="69">
        <v>17.142403845536201</v>
      </c>
      <c r="K14" s="68">
        <v>76253.219500000007</v>
      </c>
      <c r="L14" s="69">
        <v>15.000306812665499</v>
      </c>
      <c r="M14" s="69">
        <v>-0.33492271234527998</v>
      </c>
      <c r="N14" s="68">
        <v>5125101.7823000001</v>
      </c>
      <c r="O14" s="68">
        <v>65359786.5854</v>
      </c>
      <c r="P14" s="68">
        <v>3867</v>
      </c>
      <c r="Q14" s="68">
        <v>3406</v>
      </c>
      <c r="R14" s="69">
        <v>13.534938344098601</v>
      </c>
      <c r="S14" s="68">
        <v>76.504046651150801</v>
      </c>
      <c r="T14" s="68">
        <v>84.022607662947806</v>
      </c>
      <c r="U14" s="70">
        <v>-9.8276644712412509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189689.97010000001</v>
      </c>
      <c r="E15" s="68">
        <v>154830</v>
      </c>
      <c r="F15" s="69">
        <v>122.514997158173</v>
      </c>
      <c r="G15" s="68">
        <v>176170.7991</v>
      </c>
      <c r="H15" s="69">
        <v>7.6739000271697204</v>
      </c>
      <c r="I15" s="68">
        <v>-18460.5756</v>
      </c>
      <c r="J15" s="69">
        <v>-9.7319724338972797</v>
      </c>
      <c r="K15" s="68">
        <v>31778.363799999999</v>
      </c>
      <c r="L15" s="69">
        <v>18.038383184015402</v>
      </c>
      <c r="M15" s="69">
        <v>-1.58091649136448</v>
      </c>
      <c r="N15" s="68">
        <v>3131420.2004</v>
      </c>
      <c r="O15" s="68">
        <v>50141554.134999998</v>
      </c>
      <c r="P15" s="68">
        <v>6776</v>
      </c>
      <c r="Q15" s="68">
        <v>7226</v>
      </c>
      <c r="R15" s="69">
        <v>-6.2275117630777803</v>
      </c>
      <c r="S15" s="68">
        <v>27.9943875590319</v>
      </c>
      <c r="T15" s="68">
        <v>27.247749003598098</v>
      </c>
      <c r="U15" s="70">
        <v>2.6671008746282401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977154.33389999997</v>
      </c>
      <c r="E16" s="68">
        <v>819800</v>
      </c>
      <c r="F16" s="69">
        <v>119.194234435228</v>
      </c>
      <c r="G16" s="68">
        <v>713747.07389999996</v>
      </c>
      <c r="H16" s="69">
        <v>36.904846216841399</v>
      </c>
      <c r="I16" s="68">
        <v>40189.033100000001</v>
      </c>
      <c r="J16" s="69">
        <v>4.1128644376572803</v>
      </c>
      <c r="K16" s="68">
        <v>64295.979099999997</v>
      </c>
      <c r="L16" s="69">
        <v>9.00823014918703</v>
      </c>
      <c r="M16" s="69">
        <v>-0.37493706974282598</v>
      </c>
      <c r="N16" s="68">
        <v>14006917.105900001</v>
      </c>
      <c r="O16" s="68">
        <v>349808692.52399999</v>
      </c>
      <c r="P16" s="68">
        <v>45812</v>
      </c>
      <c r="Q16" s="68">
        <v>47190</v>
      </c>
      <c r="R16" s="69">
        <v>-2.9201101928374702</v>
      </c>
      <c r="S16" s="68">
        <v>21.3296589081463</v>
      </c>
      <c r="T16" s="68">
        <v>21.769524835770302</v>
      </c>
      <c r="U16" s="70">
        <v>-2.06222673094861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8">
        <v>510412.2464</v>
      </c>
      <c r="E17" s="68">
        <v>876700</v>
      </c>
      <c r="F17" s="69">
        <v>58.2197155697502</v>
      </c>
      <c r="G17" s="68">
        <v>730031.66009999998</v>
      </c>
      <c r="H17" s="69">
        <v>-30.0835464683705</v>
      </c>
      <c r="I17" s="68">
        <v>63940.241099999999</v>
      </c>
      <c r="J17" s="69">
        <v>12.527176130858599</v>
      </c>
      <c r="K17" s="68">
        <v>14710.937900000001</v>
      </c>
      <c r="L17" s="69">
        <v>2.01510957730037</v>
      </c>
      <c r="M17" s="69">
        <v>3.3464421870749699</v>
      </c>
      <c r="N17" s="68">
        <v>9761527.9697999991</v>
      </c>
      <c r="O17" s="68">
        <v>325829188.95090002</v>
      </c>
      <c r="P17" s="68">
        <v>12357</v>
      </c>
      <c r="Q17" s="68">
        <v>12543</v>
      </c>
      <c r="R17" s="69">
        <v>-1.48289882803158</v>
      </c>
      <c r="S17" s="68">
        <v>41.305514801327199</v>
      </c>
      <c r="T17" s="68">
        <v>42.405618153551799</v>
      </c>
      <c r="U17" s="70">
        <v>-2.6633328685428999</v>
      </c>
    </row>
    <row r="18" spans="1:21" ht="12" thickBot="1" x14ac:dyDescent="0.2">
      <c r="A18" s="51"/>
      <c r="B18" s="53" t="s">
        <v>16</v>
      </c>
      <c r="C18" s="54"/>
      <c r="D18" s="68">
        <v>2481119.3777999999</v>
      </c>
      <c r="E18" s="68">
        <v>2841200</v>
      </c>
      <c r="F18" s="69">
        <v>87.326459869069396</v>
      </c>
      <c r="G18" s="68">
        <v>2616714.8975999998</v>
      </c>
      <c r="H18" s="69">
        <v>-5.1818988734449496</v>
      </c>
      <c r="I18" s="68">
        <v>303869.60149999999</v>
      </c>
      <c r="J18" s="69">
        <v>12.2472785557558</v>
      </c>
      <c r="K18" s="68">
        <v>366589.96620000002</v>
      </c>
      <c r="L18" s="69">
        <v>14.0095493986077</v>
      </c>
      <c r="M18" s="69">
        <v>-0.17109132950404299</v>
      </c>
      <c r="N18" s="68">
        <v>34346721.038500004</v>
      </c>
      <c r="O18" s="68">
        <v>775506743.91949999</v>
      </c>
      <c r="P18" s="68">
        <v>107873</v>
      </c>
      <c r="Q18" s="68">
        <v>105134</v>
      </c>
      <c r="R18" s="69">
        <v>2.6052466376243602</v>
      </c>
      <c r="S18" s="68">
        <v>23.000374308677799</v>
      </c>
      <c r="T18" s="68">
        <v>22.9233246999068</v>
      </c>
      <c r="U18" s="70">
        <v>0.33499284723353101</v>
      </c>
    </row>
    <row r="19" spans="1:21" ht="12" thickBot="1" x14ac:dyDescent="0.2">
      <c r="A19" s="51"/>
      <c r="B19" s="53" t="s">
        <v>17</v>
      </c>
      <c r="C19" s="54"/>
      <c r="D19" s="68">
        <v>770722.24620000005</v>
      </c>
      <c r="E19" s="68">
        <v>1031400</v>
      </c>
      <c r="F19" s="69">
        <v>74.725833449680096</v>
      </c>
      <c r="G19" s="68">
        <v>916324.87049999996</v>
      </c>
      <c r="H19" s="69">
        <v>-15.8898474752247</v>
      </c>
      <c r="I19" s="68">
        <v>61260.677000000003</v>
      </c>
      <c r="J19" s="69">
        <v>7.9484765493719802</v>
      </c>
      <c r="K19" s="68">
        <v>67932.703599999993</v>
      </c>
      <c r="L19" s="69">
        <v>7.4136046927256301</v>
      </c>
      <c r="M19" s="69">
        <v>-9.8215237233690994E-2</v>
      </c>
      <c r="N19" s="68">
        <v>13877210.4022</v>
      </c>
      <c r="O19" s="68">
        <v>261352675.97490001</v>
      </c>
      <c r="P19" s="68">
        <v>19712</v>
      </c>
      <c r="Q19" s="68">
        <v>19054</v>
      </c>
      <c r="R19" s="69">
        <v>3.4533431300514299</v>
      </c>
      <c r="S19" s="68">
        <v>39.099139924918802</v>
      </c>
      <c r="T19" s="68">
        <v>42.236473669570699</v>
      </c>
      <c r="U19" s="70">
        <v>-8.0240479731176002</v>
      </c>
    </row>
    <row r="20" spans="1:21" ht="12" thickBot="1" x14ac:dyDescent="0.2">
      <c r="A20" s="51"/>
      <c r="B20" s="53" t="s">
        <v>18</v>
      </c>
      <c r="C20" s="54"/>
      <c r="D20" s="68">
        <v>1137526.6124</v>
      </c>
      <c r="E20" s="68">
        <v>1445500</v>
      </c>
      <c r="F20" s="69">
        <v>78.694334998270506</v>
      </c>
      <c r="G20" s="68">
        <v>1325121.5459</v>
      </c>
      <c r="H20" s="69">
        <v>-14.1568095455416</v>
      </c>
      <c r="I20" s="68">
        <v>99684.380600000004</v>
      </c>
      <c r="J20" s="69">
        <v>8.7632570098454092</v>
      </c>
      <c r="K20" s="68">
        <v>88931.466799999995</v>
      </c>
      <c r="L20" s="69">
        <v>6.7111931788566102</v>
      </c>
      <c r="M20" s="69">
        <v>0.120912363046732</v>
      </c>
      <c r="N20" s="68">
        <v>20468516.3781</v>
      </c>
      <c r="O20" s="68">
        <v>404881424.34789997</v>
      </c>
      <c r="P20" s="68">
        <v>45501</v>
      </c>
      <c r="Q20" s="68">
        <v>44117</v>
      </c>
      <c r="R20" s="69">
        <v>3.1371126776525999</v>
      </c>
      <c r="S20" s="68">
        <v>25.000035436583801</v>
      </c>
      <c r="T20" s="68">
        <v>24.850462012376202</v>
      </c>
      <c r="U20" s="70">
        <v>0.59829284877232303</v>
      </c>
    </row>
    <row r="21" spans="1:21" ht="12" thickBot="1" x14ac:dyDescent="0.2">
      <c r="A21" s="51"/>
      <c r="B21" s="53" t="s">
        <v>19</v>
      </c>
      <c r="C21" s="54"/>
      <c r="D21" s="68">
        <v>491165.69140000001</v>
      </c>
      <c r="E21" s="68">
        <v>436900</v>
      </c>
      <c r="F21" s="69">
        <v>112.42062059968001</v>
      </c>
      <c r="G21" s="68">
        <v>537388.94369999995</v>
      </c>
      <c r="H21" s="69">
        <v>-8.6014520473283795</v>
      </c>
      <c r="I21" s="68">
        <v>34370.180699999997</v>
      </c>
      <c r="J21" s="69">
        <v>6.9976753877154101</v>
      </c>
      <c r="K21" s="68">
        <v>38947.477599999998</v>
      </c>
      <c r="L21" s="69">
        <v>7.2475398045670598</v>
      </c>
      <c r="M21" s="69">
        <v>-0.11752486122490299</v>
      </c>
      <c r="N21" s="68">
        <v>7775708.7681</v>
      </c>
      <c r="O21" s="68">
        <v>152876308.72209999</v>
      </c>
      <c r="P21" s="68">
        <v>41482</v>
      </c>
      <c r="Q21" s="68">
        <v>39546</v>
      </c>
      <c r="R21" s="69">
        <v>4.8955646588782598</v>
      </c>
      <c r="S21" s="68">
        <v>11.840453483438599</v>
      </c>
      <c r="T21" s="68">
        <v>11.7825993248369</v>
      </c>
      <c r="U21" s="70">
        <v>0.488614381895278</v>
      </c>
    </row>
    <row r="22" spans="1:21" ht="12" thickBot="1" x14ac:dyDescent="0.2">
      <c r="A22" s="51"/>
      <c r="B22" s="53" t="s">
        <v>20</v>
      </c>
      <c r="C22" s="54"/>
      <c r="D22" s="68">
        <v>1307098.9482</v>
      </c>
      <c r="E22" s="68">
        <v>1470200</v>
      </c>
      <c r="F22" s="69">
        <v>88.9061997143246</v>
      </c>
      <c r="G22" s="68">
        <v>1311375.9946999999</v>
      </c>
      <c r="H22" s="69">
        <v>-0.32614951907661299</v>
      </c>
      <c r="I22" s="68">
        <v>128900.0886</v>
      </c>
      <c r="J22" s="69">
        <v>9.8615402282671702</v>
      </c>
      <c r="K22" s="68">
        <v>184794.6361</v>
      </c>
      <c r="L22" s="69">
        <v>14.0916592073408</v>
      </c>
      <c r="M22" s="69">
        <v>-0.30246845189680299</v>
      </c>
      <c r="N22" s="68">
        <v>20687680.159299999</v>
      </c>
      <c r="O22" s="68">
        <v>462857415.866</v>
      </c>
      <c r="P22" s="68">
        <v>77631</v>
      </c>
      <c r="Q22" s="68">
        <v>78803</v>
      </c>
      <c r="R22" s="69">
        <v>-1.48725302336206</v>
      </c>
      <c r="S22" s="68">
        <v>16.837332356919301</v>
      </c>
      <c r="T22" s="68">
        <v>16.472384684593202</v>
      </c>
      <c r="U22" s="70">
        <v>2.16749105256021</v>
      </c>
    </row>
    <row r="23" spans="1:21" ht="12" thickBot="1" x14ac:dyDescent="0.2">
      <c r="A23" s="51"/>
      <c r="B23" s="53" t="s">
        <v>21</v>
      </c>
      <c r="C23" s="54"/>
      <c r="D23" s="68">
        <v>3641316.9454999999</v>
      </c>
      <c r="E23" s="68">
        <v>3744300</v>
      </c>
      <c r="F23" s="69">
        <v>97.2496046123441</v>
      </c>
      <c r="G23" s="68">
        <v>3565192.0843000002</v>
      </c>
      <c r="H23" s="69">
        <v>2.1352246779417601</v>
      </c>
      <c r="I23" s="68">
        <v>277163.62070000003</v>
      </c>
      <c r="J23" s="69">
        <v>7.61163130945038</v>
      </c>
      <c r="K23" s="68">
        <v>31151.0965</v>
      </c>
      <c r="L23" s="69">
        <v>0.87375646987380495</v>
      </c>
      <c r="M23" s="69">
        <v>7.8973953356665998</v>
      </c>
      <c r="N23" s="68">
        <v>53564069.961400002</v>
      </c>
      <c r="O23" s="68">
        <v>1023059949.2329</v>
      </c>
      <c r="P23" s="68">
        <v>106144</v>
      </c>
      <c r="Q23" s="68">
        <v>101900</v>
      </c>
      <c r="R23" s="69">
        <v>4.1648675171737102</v>
      </c>
      <c r="S23" s="68">
        <v>34.305443034933703</v>
      </c>
      <c r="T23" s="68">
        <v>31.3021858439647</v>
      </c>
      <c r="U23" s="70">
        <v>8.7544626312237099</v>
      </c>
    </row>
    <row r="24" spans="1:21" ht="12" thickBot="1" x14ac:dyDescent="0.2">
      <c r="A24" s="51"/>
      <c r="B24" s="53" t="s">
        <v>22</v>
      </c>
      <c r="C24" s="54"/>
      <c r="D24" s="68">
        <v>319525.27220000001</v>
      </c>
      <c r="E24" s="68">
        <v>389778</v>
      </c>
      <c r="F24" s="69">
        <v>81.976220361333901</v>
      </c>
      <c r="G24" s="68">
        <v>371874.9559</v>
      </c>
      <c r="H24" s="69">
        <v>-14.0772275383011</v>
      </c>
      <c r="I24" s="68">
        <v>55223.044900000001</v>
      </c>
      <c r="J24" s="69">
        <v>17.282841047212798</v>
      </c>
      <c r="K24" s="68">
        <v>66197.140799999994</v>
      </c>
      <c r="L24" s="69">
        <v>17.8009139227437</v>
      </c>
      <c r="M24" s="69">
        <v>-0.16577900143989299</v>
      </c>
      <c r="N24" s="68">
        <v>5717152.0006999997</v>
      </c>
      <c r="O24" s="68">
        <v>107507078.2858</v>
      </c>
      <c r="P24" s="68">
        <v>32750</v>
      </c>
      <c r="Q24" s="68">
        <v>33066</v>
      </c>
      <c r="R24" s="69">
        <v>-0.95566442871831703</v>
      </c>
      <c r="S24" s="68">
        <v>9.7564968610686993</v>
      </c>
      <c r="T24" s="68">
        <v>10.342594628923999</v>
      </c>
      <c r="U24" s="70">
        <v>-6.0072562539733996</v>
      </c>
    </row>
    <row r="25" spans="1:21" ht="12" thickBot="1" x14ac:dyDescent="0.2">
      <c r="A25" s="51"/>
      <c r="B25" s="53" t="s">
        <v>23</v>
      </c>
      <c r="C25" s="54"/>
      <c r="D25" s="68">
        <v>526196.86499999999</v>
      </c>
      <c r="E25" s="68">
        <v>689075</v>
      </c>
      <c r="F25" s="69">
        <v>76.362785618401503</v>
      </c>
      <c r="G25" s="68">
        <v>625888.62009999994</v>
      </c>
      <c r="H25" s="69">
        <v>-15.9280344614785</v>
      </c>
      <c r="I25" s="68">
        <v>34381.862399999998</v>
      </c>
      <c r="J25" s="69">
        <v>6.5340302626090301</v>
      </c>
      <c r="K25" s="68">
        <v>40005.230100000001</v>
      </c>
      <c r="L25" s="69">
        <v>6.3917490772732499</v>
      </c>
      <c r="M25" s="69">
        <v>-0.14056581316851399</v>
      </c>
      <c r="N25" s="68">
        <v>8001049.5840999996</v>
      </c>
      <c r="O25" s="68">
        <v>110780990.31640001</v>
      </c>
      <c r="P25" s="68">
        <v>23997</v>
      </c>
      <c r="Q25" s="68">
        <v>25738</v>
      </c>
      <c r="R25" s="69">
        <v>-6.7643173517755804</v>
      </c>
      <c r="S25" s="68">
        <v>21.9276103262908</v>
      </c>
      <c r="T25" s="68">
        <v>20.981331346647</v>
      </c>
      <c r="U25" s="70">
        <v>4.3154678761745302</v>
      </c>
    </row>
    <row r="26" spans="1:21" ht="12" thickBot="1" x14ac:dyDescent="0.2">
      <c r="A26" s="51"/>
      <c r="B26" s="53" t="s">
        <v>24</v>
      </c>
      <c r="C26" s="54"/>
      <c r="D26" s="68">
        <v>694723.28200000001</v>
      </c>
      <c r="E26" s="68">
        <v>821900</v>
      </c>
      <c r="F26" s="69">
        <v>84.526497384110002</v>
      </c>
      <c r="G26" s="68">
        <v>760227.05050000001</v>
      </c>
      <c r="H26" s="69">
        <v>-8.6163427698235999</v>
      </c>
      <c r="I26" s="68">
        <v>158723.78769999999</v>
      </c>
      <c r="J26" s="69">
        <v>22.847051741674601</v>
      </c>
      <c r="K26" s="68">
        <v>146194.64610000001</v>
      </c>
      <c r="L26" s="69">
        <v>19.230392552310299</v>
      </c>
      <c r="M26" s="69">
        <v>8.5701781386917003E-2</v>
      </c>
      <c r="N26" s="68">
        <v>12399642.4526</v>
      </c>
      <c r="O26" s="68">
        <v>220961106.5077</v>
      </c>
      <c r="P26" s="68">
        <v>55508</v>
      </c>
      <c r="Q26" s="68">
        <v>53631</v>
      </c>
      <c r="R26" s="69">
        <v>3.4998415095747002</v>
      </c>
      <c r="S26" s="68">
        <v>12.515732543056901</v>
      </c>
      <c r="T26" s="68">
        <v>12.469874115716699</v>
      </c>
      <c r="U26" s="70">
        <v>0.36640625854250503</v>
      </c>
    </row>
    <row r="27" spans="1:21" ht="12" thickBot="1" x14ac:dyDescent="0.2">
      <c r="A27" s="51"/>
      <c r="B27" s="53" t="s">
        <v>25</v>
      </c>
      <c r="C27" s="54"/>
      <c r="D27" s="68">
        <v>338486.53730000003</v>
      </c>
      <c r="E27" s="68">
        <v>398864</v>
      </c>
      <c r="F27" s="69">
        <v>84.862644234626302</v>
      </c>
      <c r="G27" s="68">
        <v>351394.59120000002</v>
      </c>
      <c r="H27" s="69">
        <v>-3.6733786527332302</v>
      </c>
      <c r="I27" s="68">
        <v>92036.982199999999</v>
      </c>
      <c r="J27" s="69">
        <v>27.1907364275548</v>
      </c>
      <c r="K27" s="68">
        <v>102232.3542</v>
      </c>
      <c r="L27" s="69">
        <v>29.093320375501602</v>
      </c>
      <c r="M27" s="69">
        <v>-9.9727450079595006E-2</v>
      </c>
      <c r="N27" s="68">
        <v>5569567.9934999999</v>
      </c>
      <c r="O27" s="68">
        <v>99343530.222100005</v>
      </c>
      <c r="P27" s="68">
        <v>45915</v>
      </c>
      <c r="Q27" s="68">
        <v>43317</v>
      </c>
      <c r="R27" s="69">
        <v>5.99764526629267</v>
      </c>
      <c r="S27" s="68">
        <v>7.3720252052706101</v>
      </c>
      <c r="T27" s="68">
        <v>7.5448597317450403</v>
      </c>
      <c r="U27" s="70">
        <v>-2.3444646709952401</v>
      </c>
    </row>
    <row r="28" spans="1:21" ht="12" thickBot="1" x14ac:dyDescent="0.2">
      <c r="A28" s="51"/>
      <c r="B28" s="53" t="s">
        <v>26</v>
      </c>
      <c r="C28" s="54"/>
      <c r="D28" s="68">
        <v>1904237.0492</v>
      </c>
      <c r="E28" s="68">
        <v>2139500</v>
      </c>
      <c r="F28" s="69">
        <v>89.003834970787594</v>
      </c>
      <c r="G28" s="68">
        <v>1679432.4816999999</v>
      </c>
      <c r="H28" s="69">
        <v>13.385746074914699</v>
      </c>
      <c r="I28" s="68">
        <v>80584.100099999996</v>
      </c>
      <c r="J28" s="69">
        <v>4.2318313328613497</v>
      </c>
      <c r="K28" s="68">
        <v>78191.668300000005</v>
      </c>
      <c r="L28" s="69">
        <v>4.6558387521986404</v>
      </c>
      <c r="M28" s="69">
        <v>3.0597016945858001E-2</v>
      </c>
      <c r="N28" s="68">
        <v>26990996.639800001</v>
      </c>
      <c r="O28" s="68">
        <v>360482240.76450002</v>
      </c>
      <c r="P28" s="68">
        <v>55827</v>
      </c>
      <c r="Q28" s="68">
        <v>56570</v>
      </c>
      <c r="R28" s="69">
        <v>-1.3134170054799299</v>
      </c>
      <c r="S28" s="68">
        <v>34.109607344116696</v>
      </c>
      <c r="T28" s="68">
        <v>32.341808873961497</v>
      </c>
      <c r="U28" s="70">
        <v>5.1826995612135098</v>
      </c>
    </row>
    <row r="29" spans="1:21" ht="12" thickBot="1" x14ac:dyDescent="0.2">
      <c r="A29" s="51"/>
      <c r="B29" s="53" t="s">
        <v>27</v>
      </c>
      <c r="C29" s="54"/>
      <c r="D29" s="68">
        <v>756336.13520000002</v>
      </c>
      <c r="E29" s="68">
        <v>822100</v>
      </c>
      <c r="F29" s="69">
        <v>92.0005030045007</v>
      </c>
      <c r="G29" s="68">
        <v>660315.478</v>
      </c>
      <c r="H29" s="69">
        <v>14.5416335674627</v>
      </c>
      <c r="I29" s="68">
        <v>113490.238</v>
      </c>
      <c r="J29" s="69">
        <v>15.0052645534369</v>
      </c>
      <c r="K29" s="68">
        <v>112223.4163</v>
      </c>
      <c r="L29" s="69">
        <v>16.9954241629938</v>
      </c>
      <c r="M29" s="69">
        <v>1.1288390086196001E-2</v>
      </c>
      <c r="N29" s="68">
        <v>14379590.0244</v>
      </c>
      <c r="O29" s="68">
        <v>241174436.12850001</v>
      </c>
      <c r="P29" s="68">
        <v>110509</v>
      </c>
      <c r="Q29" s="68">
        <v>112678</v>
      </c>
      <c r="R29" s="69">
        <v>-1.9249542945384199</v>
      </c>
      <c r="S29" s="68">
        <v>6.8441134676813702</v>
      </c>
      <c r="T29" s="68">
        <v>6.9178023473970098</v>
      </c>
      <c r="U29" s="70">
        <v>-1.0766753073806901</v>
      </c>
    </row>
    <row r="30" spans="1:21" ht="12" thickBot="1" x14ac:dyDescent="0.2">
      <c r="A30" s="51"/>
      <c r="B30" s="53" t="s">
        <v>28</v>
      </c>
      <c r="C30" s="54"/>
      <c r="D30" s="68">
        <v>997791.60649999999</v>
      </c>
      <c r="E30" s="68">
        <v>1385700</v>
      </c>
      <c r="F30" s="69">
        <v>72.006322183733801</v>
      </c>
      <c r="G30" s="68">
        <v>1025500.974</v>
      </c>
      <c r="H30" s="69">
        <v>-2.7020322947055702</v>
      </c>
      <c r="I30" s="68">
        <v>146614.98079999999</v>
      </c>
      <c r="J30" s="69">
        <v>14.6939480994722</v>
      </c>
      <c r="K30" s="68">
        <v>179644.74059999999</v>
      </c>
      <c r="L30" s="69">
        <v>17.517754263975998</v>
      </c>
      <c r="M30" s="69">
        <v>-0.18386154634799301</v>
      </c>
      <c r="N30" s="68">
        <v>16626226.607100001</v>
      </c>
      <c r="O30" s="68">
        <v>416151132.03729999</v>
      </c>
      <c r="P30" s="68">
        <v>69958</v>
      </c>
      <c r="Q30" s="68">
        <v>66626</v>
      </c>
      <c r="R30" s="69">
        <v>5.0010506408909396</v>
      </c>
      <c r="S30" s="68">
        <v>14.2627234412076</v>
      </c>
      <c r="T30" s="68">
        <v>14.1608896241707</v>
      </c>
      <c r="U30" s="70">
        <v>0.71398577877924296</v>
      </c>
    </row>
    <row r="31" spans="1:21" ht="12" thickBot="1" x14ac:dyDescent="0.2">
      <c r="A31" s="51"/>
      <c r="B31" s="53" t="s">
        <v>29</v>
      </c>
      <c r="C31" s="54"/>
      <c r="D31" s="68">
        <v>1023704.8056</v>
      </c>
      <c r="E31" s="68">
        <v>1567600</v>
      </c>
      <c r="F31" s="69">
        <v>65.303955447818296</v>
      </c>
      <c r="G31" s="68">
        <v>1577393.6886</v>
      </c>
      <c r="H31" s="69">
        <v>-35.101502370750701</v>
      </c>
      <c r="I31" s="68">
        <v>37277.154900000001</v>
      </c>
      <c r="J31" s="69">
        <v>3.6413968847349101</v>
      </c>
      <c r="K31" s="68">
        <v>18940.702099999999</v>
      </c>
      <c r="L31" s="69">
        <v>1.2007593435225801</v>
      </c>
      <c r="M31" s="69">
        <v>0.96809784047023295</v>
      </c>
      <c r="N31" s="68">
        <v>16355043.123199999</v>
      </c>
      <c r="O31" s="68">
        <v>377378581.67330003</v>
      </c>
      <c r="P31" s="68">
        <v>32134</v>
      </c>
      <c r="Q31" s="68">
        <v>30981</v>
      </c>
      <c r="R31" s="69">
        <v>3.7216358413221</v>
      </c>
      <c r="S31" s="68">
        <v>31.857372427957898</v>
      </c>
      <c r="T31" s="68">
        <v>31.1899989767922</v>
      </c>
      <c r="U31" s="70">
        <v>2.0948791450860802</v>
      </c>
    </row>
    <row r="32" spans="1:21" ht="12" thickBot="1" x14ac:dyDescent="0.2">
      <c r="A32" s="51"/>
      <c r="B32" s="53" t="s">
        <v>30</v>
      </c>
      <c r="C32" s="54"/>
      <c r="D32" s="68">
        <v>150631.633</v>
      </c>
      <c r="E32" s="68">
        <v>196759</v>
      </c>
      <c r="F32" s="69">
        <v>76.556413175509107</v>
      </c>
      <c r="G32" s="68">
        <v>184164.47709999999</v>
      </c>
      <c r="H32" s="69">
        <v>-18.208095626276499</v>
      </c>
      <c r="I32" s="68">
        <v>40928.632400000002</v>
      </c>
      <c r="J32" s="69">
        <v>27.171339502108399</v>
      </c>
      <c r="K32" s="68">
        <v>43661.839099999997</v>
      </c>
      <c r="L32" s="69">
        <v>23.708067803049701</v>
      </c>
      <c r="M32" s="69">
        <v>-6.2599440526086E-2</v>
      </c>
      <c r="N32" s="68">
        <v>2584124.0685999999</v>
      </c>
      <c r="O32" s="68">
        <v>51651795.027800001</v>
      </c>
      <c r="P32" s="68">
        <v>31206</v>
      </c>
      <c r="Q32" s="68">
        <v>30199</v>
      </c>
      <c r="R32" s="69">
        <v>3.33454750157289</v>
      </c>
      <c r="S32" s="68">
        <v>4.8270086842273896</v>
      </c>
      <c r="T32" s="68">
        <v>4.8090334448160501</v>
      </c>
      <c r="U32" s="70">
        <v>0.37238879370723199</v>
      </c>
    </row>
    <row r="33" spans="1:21" ht="12" thickBot="1" x14ac:dyDescent="0.2">
      <c r="A33" s="51"/>
      <c r="B33" s="53" t="s">
        <v>31</v>
      </c>
      <c r="C33" s="54"/>
      <c r="D33" s="71"/>
      <c r="E33" s="71"/>
      <c r="F33" s="71"/>
      <c r="G33" s="68">
        <v>34.615600000000001</v>
      </c>
      <c r="H33" s="71"/>
      <c r="I33" s="71"/>
      <c r="J33" s="71"/>
      <c r="K33" s="68">
        <v>6.7398999999999996</v>
      </c>
      <c r="L33" s="69">
        <v>19.4707010711933</v>
      </c>
      <c r="M33" s="71"/>
      <c r="N33" s="68">
        <v>41.2254</v>
      </c>
      <c r="O33" s="68">
        <v>5049.7025000000003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1"/>
      <c r="B35" s="53" t="s">
        <v>32</v>
      </c>
      <c r="C35" s="54"/>
      <c r="D35" s="68">
        <v>443744.95520000003</v>
      </c>
      <c r="E35" s="68">
        <v>268200</v>
      </c>
      <c r="F35" s="69">
        <v>165.453003430276</v>
      </c>
      <c r="G35" s="68">
        <v>412602.05489999999</v>
      </c>
      <c r="H35" s="69">
        <v>7.5479266111624099</v>
      </c>
      <c r="I35" s="68">
        <v>11838.1504</v>
      </c>
      <c r="J35" s="69">
        <v>2.6677825316716999</v>
      </c>
      <c r="K35" s="68">
        <v>42214.301200000002</v>
      </c>
      <c r="L35" s="69">
        <v>10.2312387198923</v>
      </c>
      <c r="M35" s="69">
        <v>-0.71957014415768705</v>
      </c>
      <c r="N35" s="68">
        <v>5909439.8823999995</v>
      </c>
      <c r="O35" s="68">
        <v>66300796.609499998</v>
      </c>
      <c r="P35" s="68">
        <v>23478</v>
      </c>
      <c r="Q35" s="68">
        <v>23827</v>
      </c>
      <c r="R35" s="69">
        <v>-1.4647248919293301</v>
      </c>
      <c r="S35" s="68">
        <v>18.900458096941801</v>
      </c>
      <c r="T35" s="68">
        <v>18.307508700214001</v>
      </c>
      <c r="U35" s="70">
        <v>3.13722235559844</v>
      </c>
    </row>
    <row r="36" spans="1:21" ht="12" thickBot="1" x14ac:dyDescent="0.2">
      <c r="A36" s="51"/>
      <c r="B36" s="53" t="s">
        <v>37</v>
      </c>
      <c r="C36" s="54"/>
      <c r="D36" s="71"/>
      <c r="E36" s="68">
        <v>1154600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1"/>
      <c r="B37" s="53" t="s">
        <v>38</v>
      </c>
      <c r="C37" s="54"/>
      <c r="D37" s="71"/>
      <c r="E37" s="68">
        <v>512400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1"/>
      <c r="B38" s="53" t="s">
        <v>39</v>
      </c>
      <c r="C38" s="54"/>
      <c r="D38" s="71"/>
      <c r="E38" s="68">
        <v>437000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1"/>
      <c r="B39" s="53" t="s">
        <v>33</v>
      </c>
      <c r="C39" s="54"/>
      <c r="D39" s="68">
        <v>269052.99200000003</v>
      </c>
      <c r="E39" s="68">
        <v>480909</v>
      </c>
      <c r="F39" s="69">
        <v>55.946757494661099</v>
      </c>
      <c r="G39" s="68">
        <v>353391.45189999999</v>
      </c>
      <c r="H39" s="69">
        <v>-23.8654498988463</v>
      </c>
      <c r="I39" s="68">
        <v>13799.502200000001</v>
      </c>
      <c r="J39" s="69">
        <v>5.1289160909981604</v>
      </c>
      <c r="K39" s="68">
        <v>19325.569200000002</v>
      </c>
      <c r="L39" s="69">
        <v>5.4686012058572899</v>
      </c>
      <c r="M39" s="69">
        <v>-0.28594588561976197</v>
      </c>
      <c r="N39" s="68">
        <v>4912153.7607000005</v>
      </c>
      <c r="O39" s="68">
        <v>99285866.521599993</v>
      </c>
      <c r="P39" s="68">
        <v>362</v>
      </c>
      <c r="Q39" s="68">
        <v>420</v>
      </c>
      <c r="R39" s="69">
        <v>-13.8095238095238</v>
      </c>
      <c r="S39" s="68">
        <v>743.24030939226498</v>
      </c>
      <c r="T39" s="68">
        <v>620.50671499999999</v>
      </c>
      <c r="U39" s="70">
        <v>16.5133124295455</v>
      </c>
    </row>
    <row r="40" spans="1:21" ht="12" thickBot="1" x14ac:dyDescent="0.2">
      <c r="A40" s="51"/>
      <c r="B40" s="53" t="s">
        <v>34</v>
      </c>
      <c r="C40" s="54"/>
      <c r="D40" s="68">
        <v>788293.94799999997</v>
      </c>
      <c r="E40" s="68">
        <v>598000</v>
      </c>
      <c r="F40" s="69">
        <v>131.82173043478301</v>
      </c>
      <c r="G40" s="68">
        <v>761760.29879999999</v>
      </c>
      <c r="H40" s="69">
        <v>3.4832018998362901</v>
      </c>
      <c r="I40" s="68">
        <v>54810.731200000002</v>
      </c>
      <c r="J40" s="69">
        <v>6.9530828365562902</v>
      </c>
      <c r="K40" s="68">
        <v>54571.316800000001</v>
      </c>
      <c r="L40" s="69">
        <v>7.1638436508132699</v>
      </c>
      <c r="M40" s="69">
        <v>4.387183854798E-3</v>
      </c>
      <c r="N40" s="68">
        <v>12138435.271600001</v>
      </c>
      <c r="O40" s="68">
        <v>191009009.29589999</v>
      </c>
      <c r="P40" s="68">
        <v>3562</v>
      </c>
      <c r="Q40" s="68">
        <v>3452</v>
      </c>
      <c r="R40" s="69">
        <v>3.18655851680185</v>
      </c>
      <c r="S40" s="68">
        <v>221.30655474452601</v>
      </c>
      <c r="T40" s="68">
        <v>218.02405031865601</v>
      </c>
      <c r="U40" s="70">
        <v>1.48323868204403</v>
      </c>
    </row>
    <row r="41" spans="1:21" ht="12" thickBot="1" x14ac:dyDescent="0.2">
      <c r="A41" s="51"/>
      <c r="B41" s="53" t="s">
        <v>40</v>
      </c>
      <c r="C41" s="54"/>
      <c r="D41" s="71"/>
      <c r="E41" s="68">
        <v>468000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1"/>
      <c r="B42" s="53" t="s">
        <v>41</v>
      </c>
      <c r="C42" s="54"/>
      <c r="D42" s="71"/>
      <c r="E42" s="68">
        <v>154918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6923.0770000000002</v>
      </c>
      <c r="P43" s="71"/>
      <c r="Q43" s="71"/>
      <c r="R43" s="71"/>
      <c r="S43" s="71"/>
      <c r="T43" s="71"/>
      <c r="U43" s="72"/>
    </row>
    <row r="44" spans="1:21" ht="12" thickBot="1" x14ac:dyDescent="0.2">
      <c r="A44" s="52"/>
      <c r="B44" s="53" t="s">
        <v>35</v>
      </c>
      <c r="C44" s="54"/>
      <c r="D44" s="73">
        <v>28489.7791</v>
      </c>
      <c r="E44" s="74"/>
      <c r="F44" s="74"/>
      <c r="G44" s="73">
        <v>26899.675200000001</v>
      </c>
      <c r="H44" s="75">
        <v>5.9112382888548902</v>
      </c>
      <c r="I44" s="73">
        <v>2784.0437000000002</v>
      </c>
      <c r="J44" s="75">
        <v>9.7720789277723803</v>
      </c>
      <c r="K44" s="73">
        <v>4040.5981999999999</v>
      </c>
      <c r="L44" s="75">
        <v>15.020992521128999</v>
      </c>
      <c r="M44" s="75">
        <v>-0.31098229465132199</v>
      </c>
      <c r="N44" s="73">
        <v>478267.50229999999</v>
      </c>
      <c r="O44" s="73">
        <v>11410441.471100001</v>
      </c>
      <c r="P44" s="73">
        <v>40</v>
      </c>
      <c r="Q44" s="73">
        <v>41</v>
      </c>
      <c r="R44" s="75">
        <v>-2.4390243902439002</v>
      </c>
      <c r="S44" s="73">
        <v>712.24447750000002</v>
      </c>
      <c r="T44" s="73">
        <v>352.76906585365901</v>
      </c>
      <c r="U44" s="76">
        <v>50.470789595745401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95717</v>
      </c>
      <c r="D2" s="32">
        <v>872815.183687179</v>
      </c>
      <c r="E2" s="32">
        <v>726912.48897692305</v>
      </c>
      <c r="F2" s="32">
        <v>145902.69471025601</v>
      </c>
      <c r="G2" s="32">
        <v>726912.48897692305</v>
      </c>
      <c r="H2" s="32">
        <v>0.16716333244100501</v>
      </c>
    </row>
    <row r="3" spans="1:8" ht="14.25" x14ac:dyDescent="0.2">
      <c r="A3" s="32">
        <v>2</v>
      </c>
      <c r="B3" s="33">
        <v>13</v>
      </c>
      <c r="C3" s="32">
        <v>17554.804</v>
      </c>
      <c r="D3" s="32">
        <v>159767.44332339501</v>
      </c>
      <c r="E3" s="32">
        <v>124843.94172650301</v>
      </c>
      <c r="F3" s="32">
        <v>34923.501596891299</v>
      </c>
      <c r="G3" s="32">
        <v>124843.94172650301</v>
      </c>
      <c r="H3" s="32">
        <v>0.218589600424416</v>
      </c>
    </row>
    <row r="4" spans="1:8" ht="14.25" x14ac:dyDescent="0.2">
      <c r="A4" s="32">
        <v>3</v>
      </c>
      <c r="B4" s="33">
        <v>14</v>
      </c>
      <c r="C4" s="32">
        <v>133203</v>
      </c>
      <c r="D4" s="32">
        <v>184628.29059572599</v>
      </c>
      <c r="E4" s="32">
        <v>139383.25931196599</v>
      </c>
      <c r="F4" s="32">
        <v>45245.031283760698</v>
      </c>
      <c r="G4" s="32">
        <v>139383.25931196599</v>
      </c>
      <c r="H4" s="32">
        <v>0.24506012127270399</v>
      </c>
    </row>
    <row r="5" spans="1:8" ht="14.25" x14ac:dyDescent="0.2">
      <c r="A5" s="32">
        <v>4</v>
      </c>
      <c r="B5" s="33">
        <v>15</v>
      </c>
      <c r="C5" s="32">
        <v>6994</v>
      </c>
      <c r="D5" s="32">
        <v>120956.21600940199</v>
      </c>
      <c r="E5" s="32">
        <v>103172.82189743601</v>
      </c>
      <c r="F5" s="32">
        <v>17783.394111965801</v>
      </c>
      <c r="G5" s="32">
        <v>103172.82189743601</v>
      </c>
      <c r="H5" s="32">
        <v>0.14702339986052099</v>
      </c>
    </row>
    <row r="6" spans="1:8" ht="14.25" x14ac:dyDescent="0.2">
      <c r="A6" s="32">
        <v>5</v>
      </c>
      <c r="B6" s="33">
        <v>16</v>
      </c>
      <c r="C6" s="32">
        <v>3628</v>
      </c>
      <c r="D6" s="32">
        <v>279048.76032649598</v>
      </c>
      <c r="E6" s="32">
        <v>236917.49252735</v>
      </c>
      <c r="F6" s="32">
        <v>42131.267799145302</v>
      </c>
      <c r="G6" s="32">
        <v>236917.49252735</v>
      </c>
      <c r="H6" s="32">
        <v>0.150981741505859</v>
      </c>
    </row>
    <row r="7" spans="1:8" ht="14.25" x14ac:dyDescent="0.2">
      <c r="A7" s="32">
        <v>6</v>
      </c>
      <c r="B7" s="33">
        <v>17</v>
      </c>
      <c r="C7" s="32">
        <v>27946</v>
      </c>
      <c r="D7" s="32">
        <v>448224.30112735002</v>
      </c>
      <c r="E7" s="32">
        <v>357144.66495726502</v>
      </c>
      <c r="F7" s="32">
        <v>91079.636170085505</v>
      </c>
      <c r="G7" s="32">
        <v>357144.66495726502</v>
      </c>
      <c r="H7" s="32">
        <v>0.20320102221367001</v>
      </c>
    </row>
    <row r="8" spans="1:8" ht="14.25" x14ac:dyDescent="0.2">
      <c r="A8" s="32">
        <v>7</v>
      </c>
      <c r="B8" s="33">
        <v>18</v>
      </c>
      <c r="C8" s="32">
        <v>184417</v>
      </c>
      <c r="D8" s="32">
        <v>295841.15643504303</v>
      </c>
      <c r="E8" s="32">
        <v>245126.86281453</v>
      </c>
      <c r="F8" s="32">
        <v>50714.293620512799</v>
      </c>
      <c r="G8" s="32">
        <v>245126.86281453</v>
      </c>
      <c r="H8" s="32">
        <v>0.17142406496659299</v>
      </c>
    </row>
    <row r="9" spans="1:8" ht="14.25" x14ac:dyDescent="0.2">
      <c r="A9" s="32">
        <v>8</v>
      </c>
      <c r="B9" s="33">
        <v>19</v>
      </c>
      <c r="C9" s="32">
        <v>24887</v>
      </c>
      <c r="D9" s="32">
        <v>189690.256696581</v>
      </c>
      <c r="E9" s="32">
        <v>208150.54760940201</v>
      </c>
      <c r="F9" s="32">
        <v>-18460.290912820499</v>
      </c>
      <c r="G9" s="32">
        <v>208150.54760940201</v>
      </c>
      <c r="H9" s="32">
        <v>-9.7318076501676301E-2</v>
      </c>
    </row>
    <row r="10" spans="1:8" ht="14.25" x14ac:dyDescent="0.2">
      <c r="A10" s="32">
        <v>9</v>
      </c>
      <c r="B10" s="33">
        <v>21</v>
      </c>
      <c r="C10" s="32">
        <v>218242</v>
      </c>
      <c r="D10" s="32">
        <v>977153.94359743595</v>
      </c>
      <c r="E10" s="32">
        <v>936965.30034102604</v>
      </c>
      <c r="F10" s="32">
        <v>40188.643256410302</v>
      </c>
      <c r="G10" s="32">
        <v>936965.30034102604</v>
      </c>
      <c r="H10" s="36">
        <v>4.1128261846290003E-2</v>
      </c>
    </row>
    <row r="11" spans="1:8" ht="14.25" x14ac:dyDescent="0.2">
      <c r="A11" s="32">
        <v>10</v>
      </c>
      <c r="B11" s="33">
        <v>22</v>
      </c>
      <c r="C11" s="32">
        <v>31109</v>
      </c>
      <c r="D11" s="32">
        <v>510412.36316495697</v>
      </c>
      <c r="E11" s="32">
        <v>446472.00538717897</v>
      </c>
      <c r="F11" s="32">
        <v>63940.357777777797</v>
      </c>
      <c r="G11" s="32">
        <v>446472.00538717897</v>
      </c>
      <c r="H11" s="32">
        <v>0.12527196124580001</v>
      </c>
    </row>
    <row r="12" spans="1:8" ht="14.25" x14ac:dyDescent="0.2">
      <c r="A12" s="32">
        <v>11</v>
      </c>
      <c r="B12" s="33">
        <v>23</v>
      </c>
      <c r="C12" s="32">
        <v>266560.23100000003</v>
      </c>
      <c r="D12" s="32">
        <v>2481119.1682529901</v>
      </c>
      <c r="E12" s="32">
        <v>2177249.7712974399</v>
      </c>
      <c r="F12" s="32">
        <v>303869.396955556</v>
      </c>
      <c r="G12" s="32">
        <v>2177249.7712974399</v>
      </c>
      <c r="H12" s="32">
        <v>0.122472713460803</v>
      </c>
    </row>
    <row r="13" spans="1:8" ht="14.25" x14ac:dyDescent="0.2">
      <c r="A13" s="32">
        <v>12</v>
      </c>
      <c r="B13" s="33">
        <v>24</v>
      </c>
      <c r="C13" s="32">
        <v>36754.093999999997</v>
      </c>
      <c r="D13" s="32">
        <v>770722.28580085502</v>
      </c>
      <c r="E13" s="32">
        <v>709461.56922222197</v>
      </c>
      <c r="F13" s="32">
        <v>61260.716578632499</v>
      </c>
      <c r="G13" s="32">
        <v>709461.56922222197</v>
      </c>
      <c r="H13" s="32">
        <v>7.9484812762325496E-2</v>
      </c>
    </row>
    <row r="14" spans="1:8" ht="14.25" x14ac:dyDescent="0.2">
      <c r="A14" s="32">
        <v>13</v>
      </c>
      <c r="B14" s="33">
        <v>25</v>
      </c>
      <c r="C14" s="32">
        <v>102067</v>
      </c>
      <c r="D14" s="32">
        <v>1137526.8314</v>
      </c>
      <c r="E14" s="32">
        <v>1037842.2318</v>
      </c>
      <c r="F14" s="32">
        <v>99684.599600000001</v>
      </c>
      <c r="G14" s="32">
        <v>1037842.2318</v>
      </c>
      <c r="H14" s="32">
        <v>8.76327457501061E-2</v>
      </c>
    </row>
    <row r="15" spans="1:8" ht="14.25" x14ac:dyDescent="0.2">
      <c r="A15" s="32">
        <v>14</v>
      </c>
      <c r="B15" s="33">
        <v>26</v>
      </c>
      <c r="C15" s="32">
        <v>91353</v>
      </c>
      <c r="D15" s="32">
        <v>491165.12586773298</v>
      </c>
      <c r="E15" s="32">
        <v>456795.5106258</v>
      </c>
      <c r="F15" s="32">
        <v>34369.615241933301</v>
      </c>
      <c r="G15" s="32">
        <v>456795.5106258</v>
      </c>
      <c r="H15" s="32">
        <v>6.99756831904811E-2</v>
      </c>
    </row>
    <row r="16" spans="1:8" ht="14.25" x14ac:dyDescent="0.2">
      <c r="A16" s="32">
        <v>15</v>
      </c>
      <c r="B16" s="33">
        <v>27</v>
      </c>
      <c r="C16" s="32">
        <v>170558.307</v>
      </c>
      <c r="D16" s="32">
        <v>1307100.2424999999</v>
      </c>
      <c r="E16" s="32">
        <v>1178198.8607999999</v>
      </c>
      <c r="F16" s="32">
        <v>128901.3817</v>
      </c>
      <c r="G16" s="32">
        <v>1178198.8607999999</v>
      </c>
      <c r="H16" s="32">
        <v>9.8616293922078394E-2</v>
      </c>
    </row>
    <row r="17" spans="1:8" ht="14.25" x14ac:dyDescent="0.2">
      <c r="A17" s="32">
        <v>16</v>
      </c>
      <c r="B17" s="33">
        <v>29</v>
      </c>
      <c r="C17" s="32">
        <v>254157</v>
      </c>
      <c r="D17" s="32">
        <v>3641319.5260812002</v>
      </c>
      <c r="E17" s="32">
        <v>3364153.3579888898</v>
      </c>
      <c r="F17" s="32">
        <v>277166.16809230798</v>
      </c>
      <c r="G17" s="32">
        <v>3364153.3579888898</v>
      </c>
      <c r="H17" s="32">
        <v>7.6116958730780504E-2</v>
      </c>
    </row>
    <row r="18" spans="1:8" ht="14.25" x14ac:dyDescent="0.2">
      <c r="A18" s="32">
        <v>17</v>
      </c>
      <c r="B18" s="33">
        <v>31</v>
      </c>
      <c r="C18" s="32">
        <v>33541.328000000001</v>
      </c>
      <c r="D18" s="32">
        <v>319525.29125474597</v>
      </c>
      <c r="E18" s="32">
        <v>264302.23390014499</v>
      </c>
      <c r="F18" s="32">
        <v>55223.057354600904</v>
      </c>
      <c r="G18" s="32">
        <v>264302.23390014499</v>
      </c>
      <c r="H18" s="32">
        <v>0.17282843914403501</v>
      </c>
    </row>
    <row r="19" spans="1:8" ht="14.25" x14ac:dyDescent="0.2">
      <c r="A19" s="32">
        <v>18</v>
      </c>
      <c r="B19" s="33">
        <v>32</v>
      </c>
      <c r="C19" s="32">
        <v>35911.002999999997</v>
      </c>
      <c r="D19" s="32">
        <v>526196.86849722394</v>
      </c>
      <c r="E19" s="32">
        <v>491814.99804441701</v>
      </c>
      <c r="F19" s="32">
        <v>34381.870452807598</v>
      </c>
      <c r="G19" s="32">
        <v>491814.99804441701</v>
      </c>
      <c r="H19" s="32">
        <v>6.5340317495616099E-2</v>
      </c>
    </row>
    <row r="20" spans="1:8" ht="14.25" x14ac:dyDescent="0.2">
      <c r="A20" s="32">
        <v>19</v>
      </c>
      <c r="B20" s="33">
        <v>33</v>
      </c>
      <c r="C20" s="32">
        <v>42612.69</v>
      </c>
      <c r="D20" s="32">
        <v>694723.26306257502</v>
      </c>
      <c r="E20" s="32">
        <v>535999.468139195</v>
      </c>
      <c r="F20" s="32">
        <v>158723.79492337999</v>
      </c>
      <c r="G20" s="32">
        <v>535999.468139195</v>
      </c>
      <c r="H20" s="32">
        <v>0.22847053404210399</v>
      </c>
    </row>
    <row r="21" spans="1:8" ht="14.25" x14ac:dyDescent="0.2">
      <c r="A21" s="32">
        <v>20</v>
      </c>
      <c r="B21" s="33">
        <v>34</v>
      </c>
      <c r="C21" s="32">
        <v>52359.902999999998</v>
      </c>
      <c r="D21" s="32">
        <v>338486.58199860802</v>
      </c>
      <c r="E21" s="32">
        <v>246449.55186929501</v>
      </c>
      <c r="F21" s="32">
        <v>92037.030129313804</v>
      </c>
      <c r="G21" s="32">
        <v>246449.55186929501</v>
      </c>
      <c r="H21" s="32">
        <v>0.27190746996787102</v>
      </c>
    </row>
    <row r="22" spans="1:8" ht="14.25" x14ac:dyDescent="0.2">
      <c r="A22" s="32">
        <v>21</v>
      </c>
      <c r="B22" s="33">
        <v>35</v>
      </c>
      <c r="C22" s="32">
        <v>75613.707999999999</v>
      </c>
      <c r="D22" s="32">
        <v>1904237.0437708001</v>
      </c>
      <c r="E22" s="32">
        <v>1823652.95504779</v>
      </c>
      <c r="F22" s="32">
        <v>80584.088723008797</v>
      </c>
      <c r="G22" s="32">
        <v>1823652.95504779</v>
      </c>
      <c r="H22" s="32">
        <v>4.2318307474701299E-2</v>
      </c>
    </row>
    <row r="23" spans="1:8" ht="14.25" x14ac:dyDescent="0.2">
      <c r="A23" s="32">
        <v>22</v>
      </c>
      <c r="B23" s="33">
        <v>36</v>
      </c>
      <c r="C23" s="32">
        <v>176564.696</v>
      </c>
      <c r="D23" s="32">
        <v>756336.13317787601</v>
      </c>
      <c r="E23" s="32">
        <v>642845.87898680102</v>
      </c>
      <c r="F23" s="32">
        <v>113490.254191075</v>
      </c>
      <c r="G23" s="32">
        <v>642845.87898680102</v>
      </c>
      <c r="H23" s="32">
        <v>0.15005266734279399</v>
      </c>
    </row>
    <row r="24" spans="1:8" ht="14.25" x14ac:dyDescent="0.2">
      <c r="A24" s="32">
        <v>23</v>
      </c>
      <c r="B24" s="33">
        <v>37</v>
      </c>
      <c r="C24" s="32">
        <v>103077.29300000001</v>
      </c>
      <c r="D24" s="32">
        <v>997791.58322477899</v>
      </c>
      <c r="E24" s="32">
        <v>851176.65679223998</v>
      </c>
      <c r="F24" s="32">
        <v>146614.92643253901</v>
      </c>
      <c r="G24" s="32">
        <v>851176.65679223998</v>
      </c>
      <c r="H24" s="32">
        <v>0.146939429934548</v>
      </c>
    </row>
    <row r="25" spans="1:8" ht="14.25" x14ac:dyDescent="0.2">
      <c r="A25" s="32">
        <v>24</v>
      </c>
      <c r="B25" s="33">
        <v>38</v>
      </c>
      <c r="C25" s="32">
        <v>193096.299</v>
      </c>
      <c r="D25" s="32">
        <v>1023704.65444159</v>
      </c>
      <c r="E25" s="32">
        <v>986427.68236814195</v>
      </c>
      <c r="F25" s="32">
        <v>37276.972073451303</v>
      </c>
      <c r="G25" s="32">
        <v>986427.68236814195</v>
      </c>
      <c r="H25" s="32">
        <v>3.6413795631109101E-2</v>
      </c>
    </row>
    <row r="26" spans="1:8" ht="14.25" x14ac:dyDescent="0.2">
      <c r="A26" s="32">
        <v>25</v>
      </c>
      <c r="B26" s="33">
        <v>39</v>
      </c>
      <c r="C26" s="32">
        <v>108266.113</v>
      </c>
      <c r="D26" s="32">
        <v>150631.55969655901</v>
      </c>
      <c r="E26" s="32">
        <v>109703.00849630999</v>
      </c>
      <c r="F26" s="32">
        <v>40928.551200248803</v>
      </c>
      <c r="G26" s="32">
        <v>109703.00849630999</v>
      </c>
      <c r="H26" s="32">
        <v>0.27171298818586098</v>
      </c>
    </row>
    <row r="27" spans="1:8" ht="14.25" x14ac:dyDescent="0.2">
      <c r="A27" s="32">
        <v>26</v>
      </c>
      <c r="B27" s="33">
        <v>42</v>
      </c>
      <c r="C27" s="32">
        <v>30974.074000000001</v>
      </c>
      <c r="D27" s="32">
        <v>443744.95490000001</v>
      </c>
      <c r="E27" s="32">
        <v>431906.7977</v>
      </c>
      <c r="F27" s="32">
        <v>11838.1572</v>
      </c>
      <c r="G27" s="32">
        <v>431906.7977</v>
      </c>
      <c r="H27" s="32">
        <v>2.6677840658870799E-2</v>
      </c>
    </row>
    <row r="28" spans="1:8" ht="14.25" x14ac:dyDescent="0.2">
      <c r="A28" s="32">
        <v>27</v>
      </c>
      <c r="B28" s="33">
        <v>75</v>
      </c>
      <c r="C28" s="32">
        <v>369</v>
      </c>
      <c r="D28" s="32">
        <v>269052.99145299097</v>
      </c>
      <c r="E28" s="32">
        <v>255253.491452991</v>
      </c>
      <c r="F28" s="32">
        <v>13799.5</v>
      </c>
      <c r="G28" s="32">
        <v>255253.491452991</v>
      </c>
      <c r="H28" s="32">
        <v>5.12891528374292E-2</v>
      </c>
    </row>
    <row r="29" spans="1:8" ht="14.25" x14ac:dyDescent="0.2">
      <c r="A29" s="32">
        <v>28</v>
      </c>
      <c r="B29" s="33">
        <v>76</v>
      </c>
      <c r="C29" s="32">
        <v>3800</v>
      </c>
      <c r="D29" s="32">
        <v>788293.93553333299</v>
      </c>
      <c r="E29" s="32">
        <v>733483.22067948699</v>
      </c>
      <c r="F29" s="32">
        <v>54810.714853846199</v>
      </c>
      <c r="G29" s="32">
        <v>733483.22067948699</v>
      </c>
      <c r="H29" s="32">
        <v>6.9530808729060006E-2</v>
      </c>
    </row>
    <row r="30" spans="1:8" ht="14.25" x14ac:dyDescent="0.2">
      <c r="A30" s="32">
        <v>29</v>
      </c>
      <c r="B30" s="33">
        <v>99</v>
      </c>
      <c r="C30" s="32">
        <v>40</v>
      </c>
      <c r="D30" s="32">
        <v>28489.779139248199</v>
      </c>
      <c r="E30" s="32">
        <v>25705.7351334997</v>
      </c>
      <c r="F30" s="32">
        <v>2784.0440057484302</v>
      </c>
      <c r="G30" s="32">
        <v>25705.7351334997</v>
      </c>
      <c r="H30" s="32">
        <v>9.7720799874965306E-2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2014-12-22T00:28:06Z</dcterms:modified>
</cp:coreProperties>
</file>