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<sst xmlns="http://schemas.openxmlformats.org/spreadsheetml/2006/main" count="116" uniqueCount="73">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</sst>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9c07f74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9c07f4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9c07f74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20370680.0273</v>
      </c>
      <c r="F3" s="25">
        <f>RA!I7</f>
        <v>1980149.2534</v>
      </c>
      <c r="G3" s="16">
        <f>E3-F3</f>
        <v>18390530.773899999</v>
      </c>
      <c r="H3" s="27">
        <f>RA!J7</f>
        <v>9.7205849325907607</v>
      </c>
      <c r="I3" s="20">
        <f>SUM(I4:I40)</f>
        <v>20370674.799045645</v>
      </c>
      <c r="J3" s="21">
        <f>SUM(J4:J40)</f>
        <v>18390521.613214385</v>
      </c>
      <c r="K3" s="22">
        <f>E3-I3</f>
        <v>5.2282543554902077</v>
      </c>
      <c r="L3" s="22">
        <f>G3-J3</f>
        <v>9.1606856137514114</v>
      </c>
    </row>
    <row r="4" spans="1:13" x14ac:dyDescent="0.15">
      <c r="A4" s="41">
        <f>RA!A8</f>
        <v>41997</v>
      </c>
      <c r="B4" s="12">
        <v>12</v>
      </c>
      <c r="C4" s="38" t="s">
        <v>6</v>
      </c>
      <c r="D4" s="38"/>
      <c r="E4" s="15">
        <f>VLOOKUP(C4,RA!B8:D39,3,0)</f>
        <v>665709.90769999998</v>
      </c>
      <c r="F4" s="25">
        <f>VLOOKUP(C4,RA!B8:I43,8,0)</f>
        <v>142177.8351</v>
      </c>
      <c r="G4" s="16">
        <f t="shared" ref="G4:G40" si="0">E4-F4</f>
        <v>523532.07259999996</v>
      </c>
      <c r="H4" s="27">
        <f>RA!J8</f>
        <v>21.357325984709799</v>
      </c>
      <c r="I4" s="20">
        <f>VLOOKUP(B4,RMS!B:D,3,FALSE)</f>
        <v>665710.75942820497</v>
      </c>
      <c r="J4" s="21">
        <f>VLOOKUP(B4,RMS!B:E,4,FALSE)</f>
        <v>523532.07933247898</v>
      </c>
      <c r="K4" s="22">
        <f t="shared" ref="K4:K40" si="1">E4-I4</f>
        <v>-0.85172820498701185</v>
      </c>
      <c r="L4" s="22">
        <f t="shared" ref="L4:L40" si="2">G4-J4</f>
        <v>-6.7324790288694203E-3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143884.94349999999</v>
      </c>
      <c r="F5" s="25">
        <f>VLOOKUP(C5,RA!B9:I44,8,0)</f>
        <v>15845.8379</v>
      </c>
      <c r="G5" s="16">
        <f t="shared" si="0"/>
        <v>128039.1056</v>
      </c>
      <c r="H5" s="27">
        <f>RA!J9</f>
        <v>11.0128534053322</v>
      </c>
      <c r="I5" s="20">
        <f>VLOOKUP(B5,RMS!B:D,3,FALSE)</f>
        <v>143884.90923241101</v>
      </c>
      <c r="J5" s="21">
        <f>VLOOKUP(B5,RMS!B:E,4,FALSE)</f>
        <v>128039.116035663</v>
      </c>
      <c r="K5" s="22">
        <f t="shared" si="1"/>
        <v>3.426758898422122E-2</v>
      </c>
      <c r="L5" s="22">
        <f t="shared" si="2"/>
        <v>-1.0435663003590889E-2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290508.38829999999</v>
      </c>
      <c r="F6" s="25">
        <f>VLOOKUP(C6,RA!B10:I45,8,0)</f>
        <v>32550.763299999999</v>
      </c>
      <c r="G6" s="16">
        <f t="shared" si="0"/>
        <v>257957.625</v>
      </c>
      <c r="H6" s="27">
        <f>RA!J10</f>
        <v>11.204758489240501</v>
      </c>
      <c r="I6" s="20">
        <f>VLOOKUP(B6,RMS!B:D,3,FALSE)</f>
        <v>290510.70654102601</v>
      </c>
      <c r="J6" s="21">
        <f>VLOOKUP(B6,RMS!B:E,4,FALSE)</f>
        <v>257957.62515384599</v>
      </c>
      <c r="K6" s="22">
        <f t="shared" si="1"/>
        <v>-2.3182410260196775</v>
      </c>
      <c r="L6" s="22">
        <f t="shared" si="2"/>
        <v>-1.5384599100798368E-4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92831.5625</v>
      </c>
      <c r="F7" s="25">
        <f>VLOOKUP(C7,RA!B11:I46,8,0)</f>
        <v>15434.5677</v>
      </c>
      <c r="G7" s="16">
        <f t="shared" si="0"/>
        <v>77396.9948</v>
      </c>
      <c r="H7" s="27">
        <f>RA!J11</f>
        <v>16.6264223980933</v>
      </c>
      <c r="I7" s="20">
        <f>VLOOKUP(B7,RMS!B:D,3,FALSE)</f>
        <v>92831.601383760702</v>
      </c>
      <c r="J7" s="21">
        <f>VLOOKUP(B7,RMS!B:E,4,FALSE)</f>
        <v>77396.994611965798</v>
      </c>
      <c r="K7" s="22">
        <f t="shared" si="1"/>
        <v>-3.8883760702447034E-2</v>
      </c>
      <c r="L7" s="22">
        <f t="shared" si="2"/>
        <v>1.8803420243784785E-4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220053.36809999999</v>
      </c>
      <c r="F8" s="25">
        <f>VLOOKUP(C8,RA!B12:I47,8,0)</f>
        <v>34493.691299999999</v>
      </c>
      <c r="G8" s="16">
        <f t="shared" si="0"/>
        <v>185559.67679999999</v>
      </c>
      <c r="H8" s="27">
        <f>RA!J12</f>
        <v>15.675148077863</v>
      </c>
      <c r="I8" s="20">
        <f>VLOOKUP(B8,RMS!B:D,3,FALSE)</f>
        <v>220053.37060769199</v>
      </c>
      <c r="J8" s="21">
        <f>VLOOKUP(B8,RMS!B:E,4,FALSE)</f>
        <v>185559.67828547</v>
      </c>
      <c r="K8" s="22">
        <f t="shared" si="1"/>
        <v>-2.5076919991988689E-3</v>
      </c>
      <c r="L8" s="22">
        <f t="shared" si="2"/>
        <v>-1.4854700129944831E-3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508834.01569999999</v>
      </c>
      <c r="F9" s="25">
        <f>VLOOKUP(C9,RA!B13:I48,8,0)</f>
        <v>25580.314999999999</v>
      </c>
      <c r="G9" s="16">
        <f t="shared" si="0"/>
        <v>483253.70069999999</v>
      </c>
      <c r="H9" s="27">
        <f>RA!J13</f>
        <v>5.0272415386399301</v>
      </c>
      <c r="I9" s="20">
        <f>VLOOKUP(B9,RMS!B:D,3,FALSE)</f>
        <v>508834.31929658097</v>
      </c>
      <c r="J9" s="21">
        <f>VLOOKUP(B9,RMS!B:E,4,FALSE)</f>
        <v>483253.69968974398</v>
      </c>
      <c r="K9" s="22">
        <f t="shared" si="1"/>
        <v>-0.30359658098313957</v>
      </c>
      <c r="L9" s="22">
        <f t="shared" si="2"/>
        <v>1.0102560045197606E-3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228824.2691</v>
      </c>
      <c r="F10" s="25">
        <f>VLOOKUP(C10,RA!B14:I49,8,0)</f>
        <v>39316.558700000001</v>
      </c>
      <c r="G10" s="16">
        <f t="shared" si="0"/>
        <v>189507.71040000001</v>
      </c>
      <c r="H10" s="27">
        <f>RA!J14</f>
        <v>17.181988105823699</v>
      </c>
      <c r="I10" s="20">
        <f>VLOOKUP(B10,RMS!B:D,3,FALSE)</f>
        <v>228824.269273504</v>
      </c>
      <c r="J10" s="21">
        <f>VLOOKUP(B10,RMS!B:E,4,FALSE)</f>
        <v>189507.71175982899</v>
      </c>
      <c r="K10" s="22">
        <f t="shared" si="1"/>
        <v>-1.7350399866700172E-4</v>
      </c>
      <c r="L10" s="22">
        <f t="shared" si="2"/>
        <v>-1.3598289806395769E-3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132985.63149999999</v>
      </c>
      <c r="F11" s="25">
        <f>VLOOKUP(C11,RA!B15:I50,8,0)</f>
        <v>-7301.5316999999995</v>
      </c>
      <c r="G11" s="16">
        <f t="shared" si="0"/>
        <v>140287.16319999998</v>
      </c>
      <c r="H11" s="27">
        <f>RA!J15</f>
        <v>-5.49046661480868</v>
      </c>
      <c r="I11" s="20">
        <f>VLOOKUP(B11,RMS!B:D,3,FALSE)</f>
        <v>132985.812799145</v>
      </c>
      <c r="J11" s="21">
        <f>VLOOKUP(B11,RMS!B:E,4,FALSE)</f>
        <v>140287.16321453001</v>
      </c>
      <c r="K11" s="22">
        <f t="shared" si="1"/>
        <v>-0.18129914501332678</v>
      </c>
      <c r="L11" s="22">
        <f t="shared" si="2"/>
        <v>-1.4530029147863388E-5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783386.01540000003</v>
      </c>
      <c r="F12" s="25">
        <f>VLOOKUP(C12,RA!B16:I51,8,0)</f>
        <v>35476.200400000002</v>
      </c>
      <c r="G12" s="16">
        <f t="shared" si="0"/>
        <v>747909.81500000006</v>
      </c>
      <c r="H12" s="27">
        <f>RA!J16</f>
        <v>4.5285720835705403</v>
      </c>
      <c r="I12" s="20">
        <f>VLOOKUP(B12,RMS!B:D,3,FALSE)</f>
        <v>783385.77884444396</v>
      </c>
      <c r="J12" s="21">
        <f>VLOOKUP(B12,RMS!B:E,4,FALSE)</f>
        <v>747909.81482222199</v>
      </c>
      <c r="K12" s="22">
        <f t="shared" si="1"/>
        <v>0.23655555606819689</v>
      </c>
      <c r="L12" s="22">
        <f t="shared" si="2"/>
        <v>1.7777807079255581E-4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574532.48320000002</v>
      </c>
      <c r="F13" s="25">
        <f>VLOOKUP(C13,RA!B17:I52,8,0)</f>
        <v>61002.3629</v>
      </c>
      <c r="G13" s="16">
        <f t="shared" si="0"/>
        <v>513530.12030000001</v>
      </c>
      <c r="H13" s="27">
        <f>RA!J17</f>
        <v>10.617739585450799</v>
      </c>
      <c r="I13" s="20">
        <f>VLOOKUP(B13,RMS!B:D,3,FALSE)</f>
        <v>574532.64874102594</v>
      </c>
      <c r="J13" s="21">
        <f>VLOOKUP(B13,RMS!B:E,4,FALSE)</f>
        <v>513530.12081025599</v>
      </c>
      <c r="K13" s="22">
        <f t="shared" si="1"/>
        <v>-0.165541025926359</v>
      </c>
      <c r="L13" s="22">
        <f t="shared" si="2"/>
        <v>-5.1025598077103496E-4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2690704.5167999999</v>
      </c>
      <c r="F14" s="25">
        <f>VLOOKUP(C14,RA!B18:I53,8,0)</f>
        <v>323641.21029999998</v>
      </c>
      <c r="G14" s="16">
        <f t="shared" si="0"/>
        <v>2367063.3064999999</v>
      </c>
      <c r="H14" s="27">
        <f>RA!J18</f>
        <v>12.028121567391601</v>
      </c>
      <c r="I14" s="20">
        <f>VLOOKUP(B14,RMS!B:D,3,FALSE)</f>
        <v>2690704.11980598</v>
      </c>
      <c r="J14" s="21">
        <f>VLOOKUP(B14,RMS!B:E,4,FALSE)</f>
        <v>2367063.29125812</v>
      </c>
      <c r="K14" s="22">
        <f t="shared" si="1"/>
        <v>0.3969940198585391</v>
      </c>
      <c r="L14" s="22">
        <f t="shared" si="2"/>
        <v>1.5241879969835281E-2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783104.57510000002</v>
      </c>
      <c r="F15" s="25">
        <f>VLOOKUP(C15,RA!B19:I54,8,0)</f>
        <v>36258.593699999998</v>
      </c>
      <c r="G15" s="16">
        <f t="shared" si="0"/>
        <v>746845.98140000005</v>
      </c>
      <c r="H15" s="27">
        <f>RA!J19</f>
        <v>4.63010878149574</v>
      </c>
      <c r="I15" s="20">
        <f>VLOOKUP(B15,RMS!B:D,3,FALSE)</f>
        <v>783104.61732820503</v>
      </c>
      <c r="J15" s="21">
        <f>VLOOKUP(B15,RMS!B:E,4,FALSE)</f>
        <v>746845.98286410305</v>
      </c>
      <c r="K15" s="22">
        <f t="shared" si="1"/>
        <v>-4.2228205013088882E-2</v>
      </c>
      <c r="L15" s="22">
        <f t="shared" si="2"/>
        <v>-1.4641029993072152E-3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1494762.1673000001</v>
      </c>
      <c r="F16" s="25">
        <f>VLOOKUP(C16,RA!B20:I55,8,0)</f>
        <v>82403.783599999995</v>
      </c>
      <c r="G16" s="16">
        <f t="shared" si="0"/>
        <v>1412358.3837000001</v>
      </c>
      <c r="H16" s="27">
        <f>RA!J20</f>
        <v>5.5128357810156903</v>
      </c>
      <c r="I16" s="20">
        <f>VLOOKUP(B16,RMS!B:D,3,FALSE)</f>
        <v>1494762.6973999999</v>
      </c>
      <c r="J16" s="21">
        <f>VLOOKUP(B16,RMS!B:E,4,FALSE)</f>
        <v>1412358.3836999999</v>
      </c>
      <c r="K16" s="22">
        <f t="shared" si="1"/>
        <v>-0.53009999985806644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383977.81270000001</v>
      </c>
      <c r="F17" s="25">
        <f>VLOOKUP(C17,RA!B21:I56,8,0)</f>
        <v>40272.26</v>
      </c>
      <c r="G17" s="16">
        <f t="shared" si="0"/>
        <v>343705.5527</v>
      </c>
      <c r="H17" s="27">
        <f>RA!J21</f>
        <v>10.4881737090014</v>
      </c>
      <c r="I17" s="20">
        <f>VLOOKUP(B17,RMS!B:D,3,FALSE)</f>
        <v>383977.38299440301</v>
      </c>
      <c r="J17" s="21">
        <f>VLOOKUP(B17,RMS!B:E,4,FALSE)</f>
        <v>343705.55269580201</v>
      </c>
      <c r="K17" s="22">
        <f t="shared" si="1"/>
        <v>0.42970559699460864</v>
      </c>
      <c r="L17" s="22">
        <f t="shared" si="2"/>
        <v>4.1979947127401829E-6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1116886.1686</v>
      </c>
      <c r="F18" s="25">
        <f>VLOOKUP(C18,RA!B22:I57,8,0)</f>
        <v>88575.610799999995</v>
      </c>
      <c r="G18" s="16">
        <f t="shared" si="0"/>
        <v>1028310.5578</v>
      </c>
      <c r="H18" s="27">
        <f>RA!J22</f>
        <v>7.9305853443442897</v>
      </c>
      <c r="I18" s="20">
        <f>VLOOKUP(B18,RMS!B:D,3,FALSE)</f>
        <v>1116887.1976999999</v>
      </c>
      <c r="J18" s="21">
        <f>VLOOKUP(B18,RMS!B:E,4,FALSE)</f>
        <v>1028310.5628</v>
      </c>
      <c r="K18" s="22">
        <f t="shared" si="1"/>
        <v>-1.0290999999269843</v>
      </c>
      <c r="L18" s="22">
        <f t="shared" si="2"/>
        <v>-5.0000000046566129E-3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2910145.9737</v>
      </c>
      <c r="F19" s="25">
        <f>VLOOKUP(C19,RA!B23:I58,8,0)</f>
        <v>177613.24849999999</v>
      </c>
      <c r="G19" s="16">
        <f t="shared" si="0"/>
        <v>2732532.7252000002</v>
      </c>
      <c r="H19" s="27">
        <f>RA!J23</f>
        <v>6.1032419028169898</v>
      </c>
      <c r="I19" s="20">
        <f>VLOOKUP(B19,RMS!B:D,3,FALSE)</f>
        <v>2910136.6951675201</v>
      </c>
      <c r="J19" s="21">
        <f>VLOOKUP(B19,RMS!B:E,4,FALSE)</f>
        <v>2732523.7008307702</v>
      </c>
      <c r="K19" s="22">
        <f t="shared" si="1"/>
        <v>9.2785324798896909</v>
      </c>
      <c r="L19" s="22">
        <f t="shared" si="2"/>
        <v>9.0243692300282419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235222.82990000001</v>
      </c>
      <c r="F20" s="25">
        <f>VLOOKUP(C20,RA!B24:I59,8,0)</f>
        <v>43316.3891</v>
      </c>
      <c r="G20" s="16">
        <f t="shared" si="0"/>
        <v>191906.44080000001</v>
      </c>
      <c r="H20" s="27">
        <f>RA!J24</f>
        <v>18.415044627434799</v>
      </c>
      <c r="I20" s="20">
        <f>VLOOKUP(B20,RMS!B:D,3,FALSE)</f>
        <v>235222.80710121</v>
      </c>
      <c r="J20" s="21">
        <f>VLOOKUP(B20,RMS!B:E,4,FALSE)</f>
        <v>191906.430248663</v>
      </c>
      <c r="K20" s="22">
        <f t="shared" si="1"/>
        <v>2.2798790014348924E-2</v>
      </c>
      <c r="L20" s="22">
        <f t="shared" si="2"/>
        <v>1.0551337007200345E-2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333709.24900000001</v>
      </c>
      <c r="F21" s="25">
        <f>VLOOKUP(C21,RA!B25:I60,8,0)</f>
        <v>24553.6649</v>
      </c>
      <c r="G21" s="16">
        <f t="shared" si="0"/>
        <v>309155.58410000004</v>
      </c>
      <c r="H21" s="27">
        <f>RA!J25</f>
        <v>7.3578017311710804</v>
      </c>
      <c r="I21" s="20">
        <f>VLOOKUP(B21,RMS!B:D,3,FALSE)</f>
        <v>333709.25017290702</v>
      </c>
      <c r="J21" s="21">
        <f>VLOOKUP(B21,RMS!B:E,4,FALSE)</f>
        <v>309155.58562819503</v>
      </c>
      <c r="K21" s="22">
        <f t="shared" si="1"/>
        <v>-1.1729070101864636E-3</v>
      </c>
      <c r="L21" s="22">
        <f t="shared" si="2"/>
        <v>-1.5281949890777469E-3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722563.49930000002</v>
      </c>
      <c r="F22" s="25">
        <f>VLOOKUP(C22,RA!B26:I61,8,0)</f>
        <v>132243.7089</v>
      </c>
      <c r="G22" s="16">
        <f t="shared" si="0"/>
        <v>590319.79040000006</v>
      </c>
      <c r="H22" s="27">
        <f>RA!J26</f>
        <v>18.302018995993301</v>
      </c>
      <c r="I22" s="20">
        <f>VLOOKUP(B22,RMS!B:D,3,FALSE)</f>
        <v>722563.49522340996</v>
      </c>
      <c r="J22" s="21">
        <f>VLOOKUP(B22,RMS!B:E,4,FALSE)</f>
        <v>590319.70942847396</v>
      </c>
      <c r="K22" s="22">
        <f t="shared" si="1"/>
        <v>4.0765900630503893E-3</v>
      </c>
      <c r="L22" s="22">
        <f t="shared" si="2"/>
        <v>8.0971526098437607E-2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274692.58870000002</v>
      </c>
      <c r="F23" s="25">
        <f>VLOOKUP(C23,RA!B27:I62,8,0)</f>
        <v>78197.667700000005</v>
      </c>
      <c r="G23" s="16">
        <f t="shared" si="0"/>
        <v>196494.92100000003</v>
      </c>
      <c r="H23" s="27">
        <f>RA!J27</f>
        <v>28.4673380050315</v>
      </c>
      <c r="I23" s="20">
        <f>VLOOKUP(B23,RMS!B:D,3,FALSE)</f>
        <v>274692.61069844197</v>
      </c>
      <c r="J23" s="21">
        <f>VLOOKUP(B23,RMS!B:E,4,FALSE)</f>
        <v>196494.93322008199</v>
      </c>
      <c r="K23" s="22">
        <f t="shared" si="1"/>
        <v>-2.1998441952746361E-2</v>
      </c>
      <c r="L23" s="22">
        <f t="shared" si="2"/>
        <v>-1.2220081960549578E-2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1221783.7919000001</v>
      </c>
      <c r="F24" s="25">
        <f>VLOOKUP(C24,RA!B28:I63,8,0)</f>
        <v>55817.0357</v>
      </c>
      <c r="G24" s="16">
        <f t="shared" si="0"/>
        <v>1165966.7562000002</v>
      </c>
      <c r="H24" s="27">
        <f>RA!J28</f>
        <v>4.5684871636084399</v>
      </c>
      <c r="I24" s="20">
        <f>VLOOKUP(B24,RMS!B:D,3,FALSE)</f>
        <v>1221783.7889115</v>
      </c>
      <c r="J24" s="21">
        <f>VLOOKUP(B24,RMS!B:E,4,FALSE)</f>
        <v>1165966.76362743</v>
      </c>
      <c r="K24" s="22">
        <f t="shared" si="1"/>
        <v>2.9885000549256802E-3</v>
      </c>
      <c r="L24" s="22">
        <f t="shared" si="2"/>
        <v>-7.4274297803640366E-3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634883.91650000005</v>
      </c>
      <c r="F25" s="25">
        <f>VLOOKUP(C25,RA!B29:I64,8,0)</f>
        <v>90218.779699999999</v>
      </c>
      <c r="G25" s="16">
        <f t="shared" si="0"/>
        <v>544665.13680000009</v>
      </c>
      <c r="H25" s="27">
        <f>RA!J29</f>
        <v>14.2102796047126</v>
      </c>
      <c r="I25" s="20">
        <f>VLOOKUP(B25,RMS!B:D,3,FALSE)</f>
        <v>634883.91488141601</v>
      </c>
      <c r="J25" s="21">
        <f>VLOOKUP(B25,RMS!B:E,4,FALSE)</f>
        <v>544665.10075104097</v>
      </c>
      <c r="K25" s="22">
        <f t="shared" si="1"/>
        <v>1.6185840358957648E-3</v>
      </c>
      <c r="L25" s="22">
        <f t="shared" si="2"/>
        <v>3.6048959125764668E-2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1944489.3515999999</v>
      </c>
      <c r="F26" s="25">
        <f>VLOOKUP(C26,RA!B30:I65,8,0)</f>
        <v>290403.77980000002</v>
      </c>
      <c r="G26" s="16">
        <f t="shared" si="0"/>
        <v>1654085.5718</v>
      </c>
      <c r="H26" s="27">
        <f>RA!J30</f>
        <v>14.934706613900699</v>
      </c>
      <c r="I26" s="20">
        <f>VLOOKUP(B26,RMS!B:D,3,FALSE)</f>
        <v>1944489.2566991199</v>
      </c>
      <c r="J26" s="21">
        <f>VLOOKUP(B26,RMS!B:E,4,FALSE)</f>
        <v>1654085.5763749699</v>
      </c>
      <c r="K26" s="22">
        <f t="shared" si="1"/>
        <v>9.4900880008935928E-2</v>
      </c>
      <c r="L26" s="22">
        <f t="shared" si="2"/>
        <v>-4.5749698765575886E-3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746076.35880000005</v>
      </c>
      <c r="F27" s="25">
        <f>VLOOKUP(C27,RA!B31:I66,8,0)</f>
        <v>28692.679700000001</v>
      </c>
      <c r="G27" s="16">
        <f t="shared" si="0"/>
        <v>717383.67910000007</v>
      </c>
      <c r="H27" s="27">
        <f>RA!J31</f>
        <v>3.84581006509169</v>
      </c>
      <c r="I27" s="20">
        <f>VLOOKUP(B27,RMS!B:D,3,FALSE)</f>
        <v>746076.23618938099</v>
      </c>
      <c r="J27" s="21">
        <f>VLOOKUP(B27,RMS!B:E,4,FALSE)</f>
        <v>717383.65469203505</v>
      </c>
      <c r="K27" s="22">
        <f t="shared" si="1"/>
        <v>0.12261061905883253</v>
      </c>
      <c r="L27" s="22">
        <f t="shared" si="2"/>
        <v>2.4407965014688671E-2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114914.35279999999</v>
      </c>
      <c r="F28" s="25">
        <f>VLOOKUP(C28,RA!B32:I67,8,0)</f>
        <v>32755.0226</v>
      </c>
      <c r="G28" s="16">
        <f t="shared" si="0"/>
        <v>82159.330199999997</v>
      </c>
      <c r="H28" s="27">
        <f>RA!J32</f>
        <v>28.503856830667399</v>
      </c>
      <c r="I28" s="20">
        <f>VLOOKUP(B28,RMS!B:D,3,FALSE)</f>
        <v>114914.27547630999</v>
      </c>
      <c r="J28" s="21">
        <f>VLOOKUP(B28,RMS!B:E,4,FALSE)</f>
        <v>82159.324163468395</v>
      </c>
      <c r="K28" s="22">
        <f t="shared" si="1"/>
        <v>7.7323689998593181E-2</v>
      </c>
      <c r="L28" s="22">
        <f t="shared" si="2"/>
        <v>6.0365316021488979E-3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357998.69640000002</v>
      </c>
      <c r="F31" s="25">
        <f>VLOOKUP(C31,RA!B35:I70,8,0)</f>
        <v>9553.9498999999996</v>
      </c>
      <c r="G31" s="16">
        <f t="shared" si="0"/>
        <v>348444.74650000001</v>
      </c>
      <c r="H31" s="27">
        <f>RA!J35</f>
        <v>2.66871080707097</v>
      </c>
      <c r="I31" s="20">
        <f>VLOOKUP(B31,RMS!B:D,3,FALSE)</f>
        <v>357998.69589999999</v>
      </c>
      <c r="J31" s="21">
        <f>VLOOKUP(B31,RMS!B:E,4,FALSE)</f>
        <v>348444.73200000002</v>
      </c>
      <c r="K31" s="22">
        <f t="shared" si="1"/>
        <v>5.0000002374872565E-4</v>
      </c>
      <c r="L31" s="22">
        <f t="shared" si="2"/>
        <v>1.4499999990221113E-2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231211.9656</v>
      </c>
      <c r="F35" s="25">
        <f>VLOOKUP(C35,RA!B8:I74,8,0)</f>
        <v>12204.748900000001</v>
      </c>
      <c r="G35" s="16">
        <f t="shared" si="0"/>
        <v>219007.21669999999</v>
      </c>
      <c r="H35" s="27">
        <f>RA!J39</f>
        <v>5.2785974412390004</v>
      </c>
      <c r="I35" s="20">
        <f>VLOOKUP(B35,RMS!B:D,3,FALSE)</f>
        <v>231211.96581196599</v>
      </c>
      <c r="J35" s="21">
        <f>VLOOKUP(B35,RMS!B:E,4,FALSE)</f>
        <v>219007.217948718</v>
      </c>
      <c r="K35" s="22">
        <f t="shared" si="1"/>
        <v>-2.1196599118411541E-4</v>
      </c>
      <c r="L35" s="22">
        <f t="shared" si="2"/>
        <v>-1.2487180065363646E-3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463036.26400000002</v>
      </c>
      <c r="F36" s="25">
        <f>VLOOKUP(C36,RA!B8:I75,8,0)</f>
        <v>32021.1819</v>
      </c>
      <c r="G36" s="16">
        <f t="shared" si="0"/>
        <v>431015.0821</v>
      </c>
      <c r="H36" s="27">
        <f>RA!J40</f>
        <v>6.9154803607347697</v>
      </c>
      <c r="I36" s="20">
        <f>VLOOKUP(B36,RMS!B:D,3,FALSE)</f>
        <v>463036.25154529902</v>
      </c>
      <c r="J36" s="21">
        <f>VLOOKUP(B36,RMS!B:E,4,FALSE)</f>
        <v>431015.08015812002</v>
      </c>
      <c r="K36" s="22">
        <f t="shared" si="1"/>
        <v>1.2454701005481184E-2</v>
      </c>
      <c r="L36" s="22">
        <f t="shared" si="2"/>
        <v>1.9418799784034491E-3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68965.363599999997</v>
      </c>
      <c r="F40" s="25">
        <f>VLOOKUP(C40,RA!B8:I78,8,0)</f>
        <v>6829.3370999999997</v>
      </c>
      <c r="G40" s="16">
        <f t="shared" si="0"/>
        <v>62136.0265</v>
      </c>
      <c r="H40" s="27">
        <f>RA!J43</f>
        <v>0</v>
      </c>
      <c r="I40" s="20">
        <f>VLOOKUP(B40,RMS!B:D,3,FALSE)</f>
        <v>68965.363890779801</v>
      </c>
      <c r="J40" s="21">
        <f>VLOOKUP(B40,RMS!B:E,4,FALSE)</f>
        <v>62136.027108388203</v>
      </c>
      <c r="K40" s="22">
        <f t="shared" si="1"/>
        <v>-2.9077980434522033E-4</v>
      </c>
      <c r="L40" s="22">
        <f t="shared" si="2"/>
        <v>-6.0838820354547352E-4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20370680.0273</v>
      </c>
      <c r="E7" s="65">
        <v>30555851</v>
      </c>
      <c r="F7" s="66">
        <v>66.667035479718805</v>
      </c>
      <c r="G7" s="65">
        <v>18832650.3369</v>
      </c>
      <c r="H7" s="66">
        <v>8.1668255019127205</v>
      </c>
      <c r="I7" s="65">
        <v>1980149.2534</v>
      </c>
      <c r="J7" s="66">
        <v>9.7205849325907607</v>
      </c>
      <c r="K7" s="65">
        <v>2124786.8645000001</v>
      </c>
      <c r="L7" s="66">
        <v>11.2824633096743</v>
      </c>
      <c r="M7" s="66">
        <v>-6.8071585680682001E-2</v>
      </c>
      <c r="N7" s="65">
        <v>400577085.23110002</v>
      </c>
      <c r="O7" s="65">
        <v>6893457270.1791</v>
      </c>
      <c r="P7" s="65">
        <v>1016839</v>
      </c>
      <c r="Q7" s="65">
        <v>796877</v>
      </c>
      <c r="R7" s="66">
        <v>27.603005231673102</v>
      </c>
      <c r="S7" s="65">
        <v>20.033338637975099</v>
      </c>
      <c r="T7" s="65">
        <v>18.870775054494</v>
      </c>
      <c r="U7" s="67">
        <v>5.8031444707743702</v>
      </c>
      <c r="V7" s="55"/>
      <c r="W7" s="55"/>
    </row>
    <row r="8" spans="1:23" ht="14.25" thickBot="1" x14ac:dyDescent="0.2">
      <c r="A8" s="52">
        <v>41997</v>
      </c>
      <c r="B8" s="42" t="s">
        <v>6</v>
      </c>
      <c r="C8" s="43"/>
      <c r="D8" s="68">
        <v>665709.90769999998</v>
      </c>
      <c r="E8" s="68">
        <v>1023100</v>
      </c>
      <c r="F8" s="69">
        <v>65.067921776952403</v>
      </c>
      <c r="G8" s="68">
        <v>718264.44979999994</v>
      </c>
      <c r="H8" s="69">
        <v>-7.3168791960445301</v>
      </c>
      <c r="I8" s="68">
        <v>142177.8351</v>
      </c>
      <c r="J8" s="69">
        <v>21.357325984709799</v>
      </c>
      <c r="K8" s="68">
        <v>115250.0851</v>
      </c>
      <c r="L8" s="69">
        <v>16.0456340463587</v>
      </c>
      <c r="M8" s="69">
        <v>0.23364624830112199</v>
      </c>
      <c r="N8" s="68">
        <v>15505744.603599999</v>
      </c>
      <c r="O8" s="68">
        <v>262257370.01499999</v>
      </c>
      <c r="P8" s="68">
        <v>26052</v>
      </c>
      <c r="Q8" s="68">
        <v>22891</v>
      </c>
      <c r="R8" s="69">
        <v>13.8089205364554</v>
      </c>
      <c r="S8" s="68">
        <v>25.553120977276201</v>
      </c>
      <c r="T8" s="68">
        <v>26.4147361189987</v>
      </c>
      <c r="U8" s="70">
        <v>-3.3718587349417199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143884.94349999999</v>
      </c>
      <c r="E9" s="68">
        <v>152339</v>
      </c>
      <c r="F9" s="69">
        <v>94.450497574488494</v>
      </c>
      <c r="G9" s="68">
        <v>117832.242</v>
      </c>
      <c r="H9" s="69">
        <v>22.109993884356399</v>
      </c>
      <c r="I9" s="68">
        <v>15845.8379</v>
      </c>
      <c r="J9" s="69">
        <v>11.0128534053322</v>
      </c>
      <c r="K9" s="68">
        <v>24547.807100000002</v>
      </c>
      <c r="L9" s="69">
        <v>20.832843951148799</v>
      </c>
      <c r="M9" s="69">
        <v>-0.35449069501609398</v>
      </c>
      <c r="N9" s="68">
        <v>2422479.58</v>
      </c>
      <c r="O9" s="68">
        <v>44461415.069700003</v>
      </c>
      <c r="P9" s="68">
        <v>9900</v>
      </c>
      <c r="Q9" s="68">
        <v>5889</v>
      </c>
      <c r="R9" s="69">
        <v>68.110035659704494</v>
      </c>
      <c r="S9" s="68">
        <v>14.5338326767677</v>
      </c>
      <c r="T9" s="68">
        <v>15.4690497877399</v>
      </c>
      <c r="U9" s="70">
        <v>-6.4347590327437798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290508.38829999999</v>
      </c>
      <c r="E10" s="68">
        <v>275351</v>
      </c>
      <c r="F10" s="69">
        <v>105.504751498996</v>
      </c>
      <c r="G10" s="68">
        <v>235689.9166</v>
      </c>
      <c r="H10" s="69">
        <v>23.258725910211499</v>
      </c>
      <c r="I10" s="68">
        <v>32550.763299999999</v>
      </c>
      <c r="J10" s="69">
        <v>11.204758489240501</v>
      </c>
      <c r="K10" s="68">
        <v>29150.3086</v>
      </c>
      <c r="L10" s="69">
        <v>12.368076250573001</v>
      </c>
      <c r="M10" s="69">
        <v>0.116652442574827</v>
      </c>
      <c r="N10" s="68">
        <v>3003503.3095</v>
      </c>
      <c r="O10" s="68">
        <v>61813941.693700001</v>
      </c>
      <c r="P10" s="68">
        <v>99654</v>
      </c>
      <c r="Q10" s="68">
        <v>72198</v>
      </c>
      <c r="R10" s="69">
        <v>38.028754259120802</v>
      </c>
      <c r="S10" s="68">
        <v>2.9151703724888098</v>
      </c>
      <c r="T10" s="68">
        <v>1.5983903432227999</v>
      </c>
      <c r="U10" s="70">
        <v>45.169916711996997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92831.5625</v>
      </c>
      <c r="E11" s="68">
        <v>155293</v>
      </c>
      <c r="F11" s="69">
        <v>59.778330317528798</v>
      </c>
      <c r="G11" s="68">
        <v>107003.9477</v>
      </c>
      <c r="H11" s="69">
        <v>-13.2447311567739</v>
      </c>
      <c r="I11" s="68">
        <v>15434.5677</v>
      </c>
      <c r="J11" s="69">
        <v>16.6264223980933</v>
      </c>
      <c r="K11" s="68">
        <v>19672.374500000002</v>
      </c>
      <c r="L11" s="69">
        <v>18.384718435953602</v>
      </c>
      <c r="M11" s="69">
        <v>-0.21541918084164199</v>
      </c>
      <c r="N11" s="68">
        <v>2301335.8897000002</v>
      </c>
      <c r="O11" s="68">
        <v>26767182.334899999</v>
      </c>
      <c r="P11" s="68">
        <v>3812</v>
      </c>
      <c r="Q11" s="68">
        <v>3567</v>
      </c>
      <c r="R11" s="69">
        <v>6.8685169610316796</v>
      </c>
      <c r="S11" s="68">
        <v>24.3524560598111</v>
      </c>
      <c r="T11" s="68">
        <v>24.5550258760864</v>
      </c>
      <c r="U11" s="70">
        <v>-0.83182499447983904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220053.36809999999</v>
      </c>
      <c r="E12" s="68">
        <v>515656</v>
      </c>
      <c r="F12" s="69">
        <v>42.674451203903402</v>
      </c>
      <c r="G12" s="68">
        <v>368079.25079999998</v>
      </c>
      <c r="H12" s="69">
        <v>-40.215763963405699</v>
      </c>
      <c r="I12" s="68">
        <v>34493.691299999999</v>
      </c>
      <c r="J12" s="69">
        <v>15.675148077863</v>
      </c>
      <c r="K12" s="68">
        <v>-678.09349999999995</v>
      </c>
      <c r="L12" s="69">
        <v>-0.184224864217747</v>
      </c>
      <c r="M12" s="69">
        <v>-51.8686358149724</v>
      </c>
      <c r="N12" s="68">
        <v>6825958.2039000001</v>
      </c>
      <c r="O12" s="68">
        <v>93603520.391000003</v>
      </c>
      <c r="P12" s="68">
        <v>1894</v>
      </c>
      <c r="Q12" s="68">
        <v>1771</v>
      </c>
      <c r="R12" s="69">
        <v>6.9452286843591198</v>
      </c>
      <c r="S12" s="68">
        <v>116.184460454065</v>
      </c>
      <c r="T12" s="68">
        <v>116.291171710898</v>
      </c>
      <c r="U12" s="70">
        <v>-9.1846410798198996E-2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508834.01569999999</v>
      </c>
      <c r="E13" s="68">
        <v>766400</v>
      </c>
      <c r="F13" s="69">
        <v>66.392747351252595</v>
      </c>
      <c r="G13" s="68">
        <v>868768.49509999994</v>
      </c>
      <c r="H13" s="69">
        <v>-41.4304249555654</v>
      </c>
      <c r="I13" s="68">
        <v>25580.314999999999</v>
      </c>
      <c r="J13" s="69">
        <v>5.0272415386399301</v>
      </c>
      <c r="K13" s="68">
        <v>11867.819</v>
      </c>
      <c r="L13" s="69">
        <v>1.3660508025942999</v>
      </c>
      <c r="M13" s="69">
        <v>1.1554352151814899</v>
      </c>
      <c r="N13" s="68">
        <v>9718523.8254000004</v>
      </c>
      <c r="O13" s="68">
        <v>133438176.85860001</v>
      </c>
      <c r="P13" s="68">
        <v>13695</v>
      </c>
      <c r="Q13" s="68">
        <v>8449</v>
      </c>
      <c r="R13" s="69">
        <v>62.090188187951199</v>
      </c>
      <c r="S13" s="68">
        <v>37.154729149324602</v>
      </c>
      <c r="T13" s="68">
        <v>35.101437258847199</v>
      </c>
      <c r="U13" s="70">
        <v>5.5263271661198301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228824.2691</v>
      </c>
      <c r="E14" s="68">
        <v>241555</v>
      </c>
      <c r="F14" s="69">
        <v>94.729676098611094</v>
      </c>
      <c r="G14" s="68">
        <v>234978.52119999999</v>
      </c>
      <c r="H14" s="69">
        <v>-2.6190700616256901</v>
      </c>
      <c r="I14" s="68">
        <v>39316.558700000001</v>
      </c>
      <c r="J14" s="69">
        <v>17.181988105823699</v>
      </c>
      <c r="K14" s="68">
        <v>44191.893799999998</v>
      </c>
      <c r="L14" s="69">
        <v>18.8067801151861</v>
      </c>
      <c r="M14" s="69">
        <v>-0.110321931937662</v>
      </c>
      <c r="N14" s="68">
        <v>5777484.3344000001</v>
      </c>
      <c r="O14" s="68">
        <v>66012169.137500003</v>
      </c>
      <c r="P14" s="68">
        <v>2882</v>
      </c>
      <c r="Q14" s="68">
        <v>2748</v>
      </c>
      <c r="R14" s="69">
        <v>4.8762736535662201</v>
      </c>
      <c r="S14" s="68">
        <v>79.397733900069397</v>
      </c>
      <c r="T14" s="68">
        <v>77.38383213246</v>
      </c>
      <c r="U14" s="70">
        <v>2.5364726027875699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132985.63149999999</v>
      </c>
      <c r="E15" s="68">
        <v>135826</v>
      </c>
      <c r="F15" s="69">
        <v>97.908818267489295</v>
      </c>
      <c r="G15" s="68">
        <v>121829.4803</v>
      </c>
      <c r="H15" s="69">
        <v>9.1571852498495403</v>
      </c>
      <c r="I15" s="68">
        <v>-7301.5316999999995</v>
      </c>
      <c r="J15" s="69">
        <v>-5.49046661480868</v>
      </c>
      <c r="K15" s="68">
        <v>20543.884099999999</v>
      </c>
      <c r="L15" s="69">
        <v>16.862818465129699</v>
      </c>
      <c r="M15" s="69">
        <v>-1.35541145308545</v>
      </c>
      <c r="N15" s="68">
        <v>3507622.5907999999</v>
      </c>
      <c r="O15" s="68">
        <v>50517756.525399998</v>
      </c>
      <c r="P15" s="68">
        <v>4635</v>
      </c>
      <c r="Q15" s="68">
        <v>4120</v>
      </c>
      <c r="R15" s="69">
        <v>12.5</v>
      </c>
      <c r="S15" s="68">
        <v>28.691614131607299</v>
      </c>
      <c r="T15" s="68">
        <v>28.820618398058301</v>
      </c>
      <c r="U15" s="70">
        <v>-0.44962359335791502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783386.01540000003</v>
      </c>
      <c r="E16" s="68">
        <v>891600</v>
      </c>
      <c r="F16" s="69">
        <v>87.862944751009394</v>
      </c>
      <c r="G16" s="68">
        <v>505118.06189999997</v>
      </c>
      <c r="H16" s="69">
        <v>55.089685855480198</v>
      </c>
      <c r="I16" s="68">
        <v>35476.200400000002</v>
      </c>
      <c r="J16" s="69">
        <v>4.5285720835705403</v>
      </c>
      <c r="K16" s="68">
        <v>41384.107000000004</v>
      </c>
      <c r="L16" s="69">
        <v>8.1929572750445399</v>
      </c>
      <c r="M16" s="69">
        <v>-0.142757861127703</v>
      </c>
      <c r="N16" s="68">
        <v>16028806.410399999</v>
      </c>
      <c r="O16" s="68">
        <v>351830581.82849997</v>
      </c>
      <c r="P16" s="68">
        <v>37247</v>
      </c>
      <c r="Q16" s="68">
        <v>27891</v>
      </c>
      <c r="R16" s="69">
        <v>33.544871105374497</v>
      </c>
      <c r="S16" s="68">
        <v>21.0321909254437</v>
      </c>
      <c r="T16" s="68">
        <v>21.8838827901474</v>
      </c>
      <c r="U16" s="70">
        <v>-4.0494681116334403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574532.48320000002</v>
      </c>
      <c r="E17" s="68">
        <v>1029000</v>
      </c>
      <c r="F17" s="69">
        <v>55.834060563653999</v>
      </c>
      <c r="G17" s="68">
        <v>683080.23719999997</v>
      </c>
      <c r="H17" s="69">
        <v>-15.8909229236298</v>
      </c>
      <c r="I17" s="68">
        <v>61002.3629</v>
      </c>
      <c r="J17" s="69">
        <v>10.617739585450799</v>
      </c>
      <c r="K17" s="68">
        <v>31462.4607</v>
      </c>
      <c r="L17" s="69">
        <v>4.6059685212043497</v>
      </c>
      <c r="M17" s="69">
        <v>0.93889357484362301</v>
      </c>
      <c r="N17" s="68">
        <v>11281946.2206</v>
      </c>
      <c r="O17" s="68">
        <v>327349607.20169997</v>
      </c>
      <c r="P17" s="68">
        <v>13290</v>
      </c>
      <c r="Q17" s="68">
        <v>10131</v>
      </c>
      <c r="R17" s="69">
        <v>31.181522061000901</v>
      </c>
      <c r="S17" s="68">
        <v>43.230435154251303</v>
      </c>
      <c r="T17" s="68">
        <v>44.925713789359399</v>
      </c>
      <c r="U17" s="70">
        <v>-3.9214933392622999</v>
      </c>
    </row>
    <row r="18" spans="1:21" ht="12" thickBot="1" x14ac:dyDescent="0.2">
      <c r="A18" s="53"/>
      <c r="B18" s="42" t="s">
        <v>16</v>
      </c>
      <c r="C18" s="43"/>
      <c r="D18" s="68">
        <v>2690704.5167999999</v>
      </c>
      <c r="E18" s="68">
        <v>3034400</v>
      </c>
      <c r="F18" s="69">
        <v>88.673362668072798</v>
      </c>
      <c r="G18" s="68">
        <v>2532145.8623000002</v>
      </c>
      <c r="H18" s="69">
        <v>6.2618294175193396</v>
      </c>
      <c r="I18" s="68">
        <v>323641.21029999998</v>
      </c>
      <c r="J18" s="69">
        <v>12.028121567391601</v>
      </c>
      <c r="K18" s="68">
        <v>368274.82169999997</v>
      </c>
      <c r="L18" s="69">
        <v>14.543981339427599</v>
      </c>
      <c r="M18" s="69">
        <v>-0.12119647820061701</v>
      </c>
      <c r="N18" s="68">
        <v>39911252.5515</v>
      </c>
      <c r="O18" s="68">
        <v>781071275.4325</v>
      </c>
      <c r="P18" s="68">
        <v>97984</v>
      </c>
      <c r="Q18" s="68">
        <v>65785</v>
      </c>
      <c r="R18" s="69">
        <v>48.945808314965397</v>
      </c>
      <c r="S18" s="68">
        <v>27.460651910515999</v>
      </c>
      <c r="T18" s="68">
        <v>23.2816677221251</v>
      </c>
      <c r="U18" s="70">
        <v>15.2180807724764</v>
      </c>
    </row>
    <row r="19" spans="1:21" ht="12" thickBot="1" x14ac:dyDescent="0.2">
      <c r="A19" s="53"/>
      <c r="B19" s="42" t="s">
        <v>17</v>
      </c>
      <c r="C19" s="43"/>
      <c r="D19" s="68">
        <v>783104.57510000002</v>
      </c>
      <c r="E19" s="68">
        <v>1143000</v>
      </c>
      <c r="F19" s="69">
        <v>68.513086185476794</v>
      </c>
      <c r="G19" s="68">
        <v>649620.08849999995</v>
      </c>
      <c r="H19" s="69">
        <v>20.548084790330499</v>
      </c>
      <c r="I19" s="68">
        <v>36258.593699999998</v>
      </c>
      <c r="J19" s="69">
        <v>4.63010878149574</v>
      </c>
      <c r="K19" s="68">
        <v>55331.665800000002</v>
      </c>
      <c r="L19" s="69">
        <v>8.5175422957998599</v>
      </c>
      <c r="M19" s="69">
        <v>-0.34470446215989398</v>
      </c>
      <c r="N19" s="68">
        <v>15684567.055600001</v>
      </c>
      <c r="O19" s="68">
        <v>263160032.62830001</v>
      </c>
      <c r="P19" s="68">
        <v>14984</v>
      </c>
      <c r="Q19" s="68">
        <v>11818</v>
      </c>
      <c r="R19" s="69">
        <v>26.789642917583301</v>
      </c>
      <c r="S19" s="68">
        <v>52.262718573144703</v>
      </c>
      <c r="T19" s="68">
        <v>43.135473760365599</v>
      </c>
      <c r="U19" s="70">
        <v>17.464160039828499</v>
      </c>
    </row>
    <row r="20" spans="1:21" ht="12" thickBot="1" x14ac:dyDescent="0.2">
      <c r="A20" s="53"/>
      <c r="B20" s="42" t="s">
        <v>18</v>
      </c>
      <c r="C20" s="43"/>
      <c r="D20" s="68">
        <v>1494762.1673000001</v>
      </c>
      <c r="E20" s="68">
        <v>1572000</v>
      </c>
      <c r="F20" s="69">
        <v>95.086651863867701</v>
      </c>
      <c r="G20" s="68">
        <v>917040.06370000006</v>
      </c>
      <c r="H20" s="69">
        <v>62.998567507405603</v>
      </c>
      <c r="I20" s="68">
        <v>82403.783599999995</v>
      </c>
      <c r="J20" s="69">
        <v>5.5128357810156903</v>
      </c>
      <c r="K20" s="68">
        <v>68466.320399999997</v>
      </c>
      <c r="L20" s="69">
        <v>7.46601191269197</v>
      </c>
      <c r="M20" s="69">
        <v>0.203566704309116</v>
      </c>
      <c r="N20" s="68">
        <v>23511450.856400002</v>
      </c>
      <c r="O20" s="68">
        <v>407924358.82620001</v>
      </c>
      <c r="P20" s="68">
        <v>43376</v>
      </c>
      <c r="Q20" s="68">
        <v>33095</v>
      </c>
      <c r="R20" s="69">
        <v>31.065115576371099</v>
      </c>
      <c r="S20" s="68">
        <v>34.460581134728898</v>
      </c>
      <c r="T20" s="68">
        <v>23.106409076899801</v>
      </c>
      <c r="U20" s="70">
        <v>32.948289564352301</v>
      </c>
    </row>
    <row r="21" spans="1:21" ht="12" thickBot="1" x14ac:dyDescent="0.2">
      <c r="A21" s="53"/>
      <c r="B21" s="42" t="s">
        <v>19</v>
      </c>
      <c r="C21" s="43"/>
      <c r="D21" s="68">
        <v>383977.81270000001</v>
      </c>
      <c r="E21" s="68">
        <v>518400</v>
      </c>
      <c r="F21" s="69">
        <v>74.069794116512398</v>
      </c>
      <c r="G21" s="68">
        <v>355106.15970000002</v>
      </c>
      <c r="H21" s="69">
        <v>8.1304286651606503</v>
      </c>
      <c r="I21" s="68">
        <v>40272.26</v>
      </c>
      <c r="J21" s="69">
        <v>10.4881737090014</v>
      </c>
      <c r="K21" s="68">
        <v>49434.834900000002</v>
      </c>
      <c r="L21" s="69">
        <v>13.921142607541199</v>
      </c>
      <c r="M21" s="69">
        <v>-0.185346525755262</v>
      </c>
      <c r="N21" s="68">
        <v>8825716.6472999994</v>
      </c>
      <c r="O21" s="68">
        <v>153926316.6013</v>
      </c>
      <c r="P21" s="68">
        <v>32990</v>
      </c>
      <c r="Q21" s="68">
        <v>27934</v>
      </c>
      <c r="R21" s="69">
        <v>18.099806687191201</v>
      </c>
      <c r="S21" s="68">
        <v>11.639218329796901</v>
      </c>
      <c r="T21" s="68">
        <v>11.9251077504117</v>
      </c>
      <c r="U21" s="70">
        <v>-2.4562596259826699</v>
      </c>
    </row>
    <row r="22" spans="1:21" ht="12" thickBot="1" x14ac:dyDescent="0.2">
      <c r="A22" s="53"/>
      <c r="B22" s="42" t="s">
        <v>20</v>
      </c>
      <c r="C22" s="43"/>
      <c r="D22" s="68">
        <v>1116886.1686</v>
      </c>
      <c r="E22" s="68">
        <v>1080500</v>
      </c>
      <c r="F22" s="69">
        <v>103.367530643221</v>
      </c>
      <c r="G22" s="68">
        <v>976526.99320000003</v>
      </c>
      <c r="H22" s="69">
        <v>14.3733021593243</v>
      </c>
      <c r="I22" s="68">
        <v>88575.610799999995</v>
      </c>
      <c r="J22" s="69">
        <v>7.9305853443442897</v>
      </c>
      <c r="K22" s="68">
        <v>136661.40770000001</v>
      </c>
      <c r="L22" s="69">
        <v>13.994636978970901</v>
      </c>
      <c r="M22" s="69">
        <v>-0.35186083408095897</v>
      </c>
      <c r="N22" s="68">
        <v>23750319.707800001</v>
      </c>
      <c r="O22" s="68">
        <v>465920055.4145</v>
      </c>
      <c r="P22" s="68">
        <v>67233</v>
      </c>
      <c r="Q22" s="68">
        <v>51416</v>
      </c>
      <c r="R22" s="69">
        <v>30.762797572739998</v>
      </c>
      <c r="S22" s="68">
        <v>16.612172126783001</v>
      </c>
      <c r="T22" s="68">
        <v>16.3289161039365</v>
      </c>
      <c r="U22" s="70">
        <v>1.7051112923985601</v>
      </c>
    </row>
    <row r="23" spans="1:21" ht="12" thickBot="1" x14ac:dyDescent="0.2">
      <c r="A23" s="53"/>
      <c r="B23" s="42" t="s">
        <v>21</v>
      </c>
      <c r="C23" s="43"/>
      <c r="D23" s="68">
        <v>2910145.9737</v>
      </c>
      <c r="E23" s="68">
        <v>4199900</v>
      </c>
      <c r="F23" s="69">
        <v>69.290839631896006</v>
      </c>
      <c r="G23" s="68">
        <v>2439260.1244000001</v>
      </c>
      <c r="H23" s="69">
        <v>19.304454026436701</v>
      </c>
      <c r="I23" s="68">
        <v>177613.24849999999</v>
      </c>
      <c r="J23" s="69">
        <v>6.1032419028169898</v>
      </c>
      <c r="K23" s="68">
        <v>175824.27650000001</v>
      </c>
      <c r="L23" s="69">
        <v>7.2080986665269497</v>
      </c>
      <c r="M23" s="69">
        <v>1.0174772423989E-2</v>
      </c>
      <c r="N23" s="68">
        <v>61256996.089299999</v>
      </c>
      <c r="O23" s="68">
        <v>1030752875.3608</v>
      </c>
      <c r="P23" s="68">
        <v>87635</v>
      </c>
      <c r="Q23" s="68">
        <v>72208</v>
      </c>
      <c r="R23" s="69">
        <v>21.364668734766202</v>
      </c>
      <c r="S23" s="68">
        <v>33.207576581274601</v>
      </c>
      <c r="T23" s="68">
        <v>35.379133384112599</v>
      </c>
      <c r="U23" s="70">
        <v>-6.5393413985604898</v>
      </c>
    </row>
    <row r="24" spans="1:21" ht="12" thickBot="1" x14ac:dyDescent="0.2">
      <c r="A24" s="53"/>
      <c r="B24" s="42" t="s">
        <v>22</v>
      </c>
      <c r="C24" s="43"/>
      <c r="D24" s="68">
        <v>235222.82990000001</v>
      </c>
      <c r="E24" s="68">
        <v>375471</v>
      </c>
      <c r="F24" s="69">
        <v>62.647402835372098</v>
      </c>
      <c r="G24" s="68">
        <v>272764.16259999998</v>
      </c>
      <c r="H24" s="69">
        <v>-13.763293660778</v>
      </c>
      <c r="I24" s="68">
        <v>43316.3891</v>
      </c>
      <c r="J24" s="69">
        <v>18.415044627434799</v>
      </c>
      <c r="K24" s="68">
        <v>45229.047200000001</v>
      </c>
      <c r="L24" s="69">
        <v>16.581741079500599</v>
      </c>
      <c r="M24" s="69">
        <v>-4.2288268677037E-2</v>
      </c>
      <c r="N24" s="68">
        <v>6393761.6113</v>
      </c>
      <c r="O24" s="68">
        <v>108183687.8964</v>
      </c>
      <c r="P24" s="68">
        <v>24604</v>
      </c>
      <c r="Q24" s="68">
        <v>22994</v>
      </c>
      <c r="R24" s="69">
        <v>7.0018265634513401</v>
      </c>
      <c r="S24" s="68">
        <v>9.56034912615835</v>
      </c>
      <c r="T24" s="68">
        <v>9.2946157693311307</v>
      </c>
      <c r="U24" s="70">
        <v>2.7795361165225501</v>
      </c>
    </row>
    <row r="25" spans="1:21" ht="12" thickBot="1" x14ac:dyDescent="0.2">
      <c r="A25" s="53"/>
      <c r="B25" s="42" t="s">
        <v>23</v>
      </c>
      <c r="C25" s="43"/>
      <c r="D25" s="68">
        <v>333709.24900000001</v>
      </c>
      <c r="E25" s="68">
        <v>612257</v>
      </c>
      <c r="F25" s="69">
        <v>54.504766625779702</v>
      </c>
      <c r="G25" s="68">
        <v>345679.94040000002</v>
      </c>
      <c r="H25" s="69">
        <v>-3.46294071508698</v>
      </c>
      <c r="I25" s="68">
        <v>24553.6649</v>
      </c>
      <c r="J25" s="69">
        <v>7.3578017311710804</v>
      </c>
      <c r="K25" s="68">
        <v>32411.283800000001</v>
      </c>
      <c r="L25" s="69">
        <v>9.3760962127266101</v>
      </c>
      <c r="M25" s="69">
        <v>-0.24243467023666601</v>
      </c>
      <c r="N25" s="68">
        <v>9031047.2161999997</v>
      </c>
      <c r="O25" s="68">
        <v>111810987.94850001</v>
      </c>
      <c r="P25" s="68">
        <v>17757</v>
      </c>
      <c r="Q25" s="68">
        <v>15779</v>
      </c>
      <c r="R25" s="69">
        <v>12.535648646935799</v>
      </c>
      <c r="S25" s="68">
        <v>18.793109703215599</v>
      </c>
      <c r="T25" s="68">
        <v>19.942484549084199</v>
      </c>
      <c r="U25" s="70">
        <v>-6.1159375112460896</v>
      </c>
    </row>
    <row r="26" spans="1:21" ht="12" thickBot="1" x14ac:dyDescent="0.2">
      <c r="A26" s="53"/>
      <c r="B26" s="42" t="s">
        <v>24</v>
      </c>
      <c r="C26" s="43"/>
      <c r="D26" s="68">
        <v>722563.49930000002</v>
      </c>
      <c r="E26" s="68">
        <v>810400</v>
      </c>
      <c r="F26" s="69">
        <v>89.161339992596297</v>
      </c>
      <c r="G26" s="68">
        <v>594203.95220000006</v>
      </c>
      <c r="H26" s="69">
        <v>21.6019342558658</v>
      </c>
      <c r="I26" s="68">
        <v>132243.7089</v>
      </c>
      <c r="J26" s="69">
        <v>18.302018995993301</v>
      </c>
      <c r="K26" s="68">
        <v>125731.5552</v>
      </c>
      <c r="L26" s="69">
        <v>21.159663232546201</v>
      </c>
      <c r="M26" s="69">
        <v>5.1794107609987997E-2</v>
      </c>
      <c r="N26" s="68">
        <v>14203486.286900001</v>
      </c>
      <c r="O26" s="68">
        <v>222764950.34200001</v>
      </c>
      <c r="P26" s="68">
        <v>51709</v>
      </c>
      <c r="Q26" s="68">
        <v>42861</v>
      </c>
      <c r="R26" s="69">
        <v>20.643475420545499</v>
      </c>
      <c r="S26" s="68">
        <v>13.973650608211299</v>
      </c>
      <c r="T26" s="68">
        <v>12.336157618814299</v>
      </c>
      <c r="U26" s="70">
        <v>11.7184337529864</v>
      </c>
    </row>
    <row r="27" spans="1:21" ht="12" thickBot="1" x14ac:dyDescent="0.2">
      <c r="A27" s="53"/>
      <c r="B27" s="42" t="s">
        <v>25</v>
      </c>
      <c r="C27" s="43"/>
      <c r="D27" s="68">
        <v>274692.58870000002</v>
      </c>
      <c r="E27" s="68">
        <v>349949</v>
      </c>
      <c r="F27" s="69">
        <v>78.495034619330198</v>
      </c>
      <c r="G27" s="68">
        <v>298757.06050000002</v>
      </c>
      <c r="H27" s="69">
        <v>-8.0548629577910908</v>
      </c>
      <c r="I27" s="68">
        <v>78197.667700000005</v>
      </c>
      <c r="J27" s="69">
        <v>28.4673380050315</v>
      </c>
      <c r="K27" s="68">
        <v>89050.542700000005</v>
      </c>
      <c r="L27" s="69">
        <v>29.807008594529901</v>
      </c>
      <c r="M27" s="69">
        <v>-0.121873204485255</v>
      </c>
      <c r="N27" s="68">
        <v>6296091.8430000003</v>
      </c>
      <c r="O27" s="68">
        <v>100070054.07160001</v>
      </c>
      <c r="P27" s="68">
        <v>36263</v>
      </c>
      <c r="Q27" s="68">
        <v>31259</v>
      </c>
      <c r="R27" s="69">
        <v>16.0081896413833</v>
      </c>
      <c r="S27" s="68">
        <v>7.57501002950666</v>
      </c>
      <c r="T27" s="68">
        <v>7.2313207044371204</v>
      </c>
      <c r="U27" s="70">
        <v>4.5371467988923397</v>
      </c>
    </row>
    <row r="28" spans="1:21" ht="12" thickBot="1" x14ac:dyDescent="0.2">
      <c r="A28" s="53"/>
      <c r="B28" s="42" t="s">
        <v>26</v>
      </c>
      <c r="C28" s="43"/>
      <c r="D28" s="68">
        <v>1221783.7919000001</v>
      </c>
      <c r="E28" s="68">
        <v>2002900</v>
      </c>
      <c r="F28" s="69">
        <v>61.000738524139997</v>
      </c>
      <c r="G28" s="68">
        <v>1198858.2297</v>
      </c>
      <c r="H28" s="69">
        <v>1.91228300661845</v>
      </c>
      <c r="I28" s="68">
        <v>55817.0357</v>
      </c>
      <c r="J28" s="69">
        <v>4.5684871636084399</v>
      </c>
      <c r="K28" s="68">
        <v>52039.661500000002</v>
      </c>
      <c r="L28" s="69">
        <v>4.3407685922147996</v>
      </c>
      <c r="M28" s="69">
        <v>7.2586448318846003E-2</v>
      </c>
      <c r="N28" s="68">
        <v>31051481.782400001</v>
      </c>
      <c r="O28" s="68">
        <v>364542725.90710002</v>
      </c>
      <c r="P28" s="68">
        <v>44681</v>
      </c>
      <c r="Q28" s="68">
        <v>42991</v>
      </c>
      <c r="R28" s="69">
        <v>3.9310553371635999</v>
      </c>
      <c r="S28" s="68">
        <v>27.344593717687601</v>
      </c>
      <c r="T28" s="68">
        <v>28.146826652089999</v>
      </c>
      <c r="U28" s="70">
        <v>-2.9337899209065701</v>
      </c>
    </row>
    <row r="29" spans="1:21" ht="12" thickBot="1" x14ac:dyDescent="0.2">
      <c r="A29" s="53"/>
      <c r="B29" s="42" t="s">
        <v>27</v>
      </c>
      <c r="C29" s="43"/>
      <c r="D29" s="68">
        <v>634883.91650000005</v>
      </c>
      <c r="E29" s="68">
        <v>767200</v>
      </c>
      <c r="F29" s="69">
        <v>82.7533780630866</v>
      </c>
      <c r="G29" s="68">
        <v>578236.674</v>
      </c>
      <c r="H29" s="69">
        <v>9.7965495872370099</v>
      </c>
      <c r="I29" s="68">
        <v>90218.779699999999</v>
      </c>
      <c r="J29" s="69">
        <v>14.2102796047126</v>
      </c>
      <c r="K29" s="68">
        <v>82993.708199999994</v>
      </c>
      <c r="L29" s="69">
        <v>14.352895956232601</v>
      </c>
      <c r="M29" s="69">
        <v>8.7055653454944995E-2</v>
      </c>
      <c r="N29" s="68">
        <v>16219030.8444</v>
      </c>
      <c r="O29" s="68">
        <v>243013876.94850001</v>
      </c>
      <c r="P29" s="68">
        <v>101201</v>
      </c>
      <c r="Q29" s="68">
        <v>89300</v>
      </c>
      <c r="R29" s="69">
        <v>13.3269876819709</v>
      </c>
      <c r="S29" s="68">
        <v>6.2734944961018204</v>
      </c>
      <c r="T29" s="68">
        <v>6.5382128566629296</v>
      </c>
      <c r="U29" s="70">
        <v>-4.2196316698070797</v>
      </c>
    </row>
    <row r="30" spans="1:21" ht="12" thickBot="1" x14ac:dyDescent="0.2">
      <c r="A30" s="53"/>
      <c r="B30" s="42" t="s">
        <v>28</v>
      </c>
      <c r="C30" s="43"/>
      <c r="D30" s="68">
        <v>1944489.3515999999</v>
      </c>
      <c r="E30" s="68">
        <v>1811900</v>
      </c>
      <c r="F30" s="69">
        <v>107.31769698107</v>
      </c>
      <c r="G30" s="68">
        <v>1640769.7149</v>
      </c>
      <c r="H30" s="69">
        <v>18.510802213247299</v>
      </c>
      <c r="I30" s="68">
        <v>290403.77980000002</v>
      </c>
      <c r="J30" s="69">
        <v>14.934706613900699</v>
      </c>
      <c r="K30" s="68">
        <v>338072.30089999997</v>
      </c>
      <c r="L30" s="69">
        <v>20.604494209634101</v>
      </c>
      <c r="M30" s="69">
        <v>-0.141000966281766</v>
      </c>
      <c r="N30" s="68">
        <v>20290139.910100002</v>
      </c>
      <c r="O30" s="68">
        <v>419815045.34030002</v>
      </c>
      <c r="P30" s="68">
        <v>112376</v>
      </c>
      <c r="Q30" s="68">
        <v>62922</v>
      </c>
      <c r="R30" s="69">
        <v>78.595721687168194</v>
      </c>
      <c r="S30" s="68">
        <v>17.303422008258</v>
      </c>
      <c r="T30" s="68">
        <v>15.4667662931884</v>
      </c>
      <c r="U30" s="70">
        <v>10.6144074518501</v>
      </c>
    </row>
    <row r="31" spans="1:21" ht="12" thickBot="1" x14ac:dyDescent="0.2">
      <c r="A31" s="53"/>
      <c r="B31" s="42" t="s">
        <v>29</v>
      </c>
      <c r="C31" s="43"/>
      <c r="D31" s="68">
        <v>746076.35880000005</v>
      </c>
      <c r="E31" s="68">
        <v>1674100</v>
      </c>
      <c r="F31" s="69">
        <v>44.565817979810099</v>
      </c>
      <c r="G31" s="68">
        <v>671154.33299999998</v>
      </c>
      <c r="H31" s="69">
        <v>11.1631590702999</v>
      </c>
      <c r="I31" s="68">
        <v>28692.679700000001</v>
      </c>
      <c r="J31" s="69">
        <v>3.84581006509169</v>
      </c>
      <c r="K31" s="68">
        <v>44034.850599999998</v>
      </c>
      <c r="L31" s="69">
        <v>6.5610618057352204</v>
      </c>
      <c r="M31" s="69">
        <v>-0.348409741169872</v>
      </c>
      <c r="N31" s="68">
        <v>18453879.466899998</v>
      </c>
      <c r="O31" s="68">
        <v>379477418.01700002</v>
      </c>
      <c r="P31" s="68">
        <v>24416</v>
      </c>
      <c r="Q31" s="68">
        <v>23951</v>
      </c>
      <c r="R31" s="69">
        <v>1.9414638219698499</v>
      </c>
      <c r="S31" s="68">
        <v>30.556862663827001</v>
      </c>
      <c r="T31" s="68">
        <v>27.163404425702499</v>
      </c>
      <c r="U31" s="70">
        <v>11.105388257485201</v>
      </c>
    </row>
    <row r="32" spans="1:21" ht="12" thickBot="1" x14ac:dyDescent="0.2">
      <c r="A32" s="53"/>
      <c r="B32" s="42" t="s">
        <v>30</v>
      </c>
      <c r="C32" s="43"/>
      <c r="D32" s="68">
        <v>114914.35279999999</v>
      </c>
      <c r="E32" s="68">
        <v>204771</v>
      </c>
      <c r="F32" s="69">
        <v>56.118470291203401</v>
      </c>
      <c r="G32" s="68">
        <v>143059.77110000001</v>
      </c>
      <c r="H32" s="69">
        <v>-19.673887413342801</v>
      </c>
      <c r="I32" s="68">
        <v>32755.0226</v>
      </c>
      <c r="J32" s="69">
        <v>28.503856830667399</v>
      </c>
      <c r="K32" s="68">
        <v>38588.792500000003</v>
      </c>
      <c r="L32" s="69">
        <v>26.973895039316201</v>
      </c>
      <c r="M32" s="69">
        <v>-0.15117782967684201</v>
      </c>
      <c r="N32" s="68">
        <v>2927598.0192999998</v>
      </c>
      <c r="O32" s="68">
        <v>51995268.978500001</v>
      </c>
      <c r="P32" s="68">
        <v>24772</v>
      </c>
      <c r="Q32" s="68">
        <v>23779</v>
      </c>
      <c r="R32" s="69">
        <v>4.1759535724799299</v>
      </c>
      <c r="S32" s="68">
        <v>4.6388807040206697</v>
      </c>
      <c r="T32" s="68">
        <v>4.5198309180369201</v>
      </c>
      <c r="U32" s="70">
        <v>2.56634721993523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42.307899999999997</v>
      </c>
      <c r="H33" s="71"/>
      <c r="I33" s="71"/>
      <c r="J33" s="71"/>
      <c r="K33" s="68">
        <v>8.2385000000000002</v>
      </c>
      <c r="L33" s="69">
        <v>19.472722588452701</v>
      </c>
      <c r="M33" s="71"/>
      <c r="N33" s="68">
        <v>41.2254</v>
      </c>
      <c r="O33" s="68">
        <v>5049.7025000000003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357998.69640000002</v>
      </c>
      <c r="E35" s="68">
        <v>271600</v>
      </c>
      <c r="F35" s="69">
        <v>131.811007511046</v>
      </c>
      <c r="G35" s="68">
        <v>298012.27409999998</v>
      </c>
      <c r="H35" s="69">
        <v>20.128842840839202</v>
      </c>
      <c r="I35" s="68">
        <v>9553.9498999999996</v>
      </c>
      <c r="J35" s="69">
        <v>2.66871080707097</v>
      </c>
      <c r="K35" s="68">
        <v>29145.348900000001</v>
      </c>
      <c r="L35" s="69">
        <v>9.7799156051606406</v>
      </c>
      <c r="M35" s="69">
        <v>-0.67219641347302606</v>
      </c>
      <c r="N35" s="68">
        <v>6931915.6026999997</v>
      </c>
      <c r="O35" s="68">
        <v>67323272.329799995</v>
      </c>
      <c r="P35" s="68">
        <v>19052</v>
      </c>
      <c r="Q35" s="68">
        <v>16649</v>
      </c>
      <c r="R35" s="69">
        <v>14.4332992972551</v>
      </c>
      <c r="S35" s="68">
        <v>18.790609720764198</v>
      </c>
      <c r="T35" s="68">
        <v>18.7639703765992</v>
      </c>
      <c r="U35" s="70">
        <v>0.14176945059740501</v>
      </c>
    </row>
    <row r="36" spans="1:21" ht="12" thickBot="1" x14ac:dyDescent="0.2">
      <c r="A36" s="53"/>
      <c r="B36" s="42" t="s">
        <v>37</v>
      </c>
      <c r="C36" s="43"/>
      <c r="D36" s="71"/>
      <c r="E36" s="68">
        <v>1482000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658100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560900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231211.9656</v>
      </c>
      <c r="E39" s="68">
        <v>641211</v>
      </c>
      <c r="F39" s="69">
        <v>36.058639917281504</v>
      </c>
      <c r="G39" s="68">
        <v>291509.40029999998</v>
      </c>
      <c r="H39" s="69">
        <v>-20.684559275943201</v>
      </c>
      <c r="I39" s="68">
        <v>12204.748900000001</v>
      </c>
      <c r="J39" s="69">
        <v>5.2785974412390004</v>
      </c>
      <c r="K39" s="68">
        <v>13674.310100000001</v>
      </c>
      <c r="L39" s="69">
        <v>4.6908642005806396</v>
      </c>
      <c r="M39" s="69">
        <v>-0.10746876363437199</v>
      </c>
      <c r="N39" s="68">
        <v>5486628.9732999997</v>
      </c>
      <c r="O39" s="68">
        <v>99860341.734200001</v>
      </c>
      <c r="P39" s="68">
        <v>344</v>
      </c>
      <c r="Q39" s="68">
        <v>283</v>
      </c>
      <c r="R39" s="69">
        <v>21.554770318021198</v>
      </c>
      <c r="S39" s="68">
        <v>672.12780697674395</v>
      </c>
      <c r="T39" s="68">
        <v>575.07776607773906</v>
      </c>
      <c r="U39" s="70">
        <v>14.4392241909378</v>
      </c>
    </row>
    <row r="40" spans="1:21" ht="12" thickBot="1" x14ac:dyDescent="0.2">
      <c r="A40" s="53"/>
      <c r="B40" s="42" t="s">
        <v>34</v>
      </c>
      <c r="C40" s="43"/>
      <c r="D40" s="68">
        <v>463036.26400000002</v>
      </c>
      <c r="E40" s="68">
        <v>798748</v>
      </c>
      <c r="F40" s="69">
        <v>57.970256451346401</v>
      </c>
      <c r="G40" s="68">
        <v>612149.31099999999</v>
      </c>
      <c r="H40" s="69">
        <v>-24.358934057511298</v>
      </c>
      <c r="I40" s="68">
        <v>32021.1819</v>
      </c>
      <c r="J40" s="69">
        <v>6.9154803607347697</v>
      </c>
      <c r="K40" s="68">
        <v>32756.4653</v>
      </c>
      <c r="L40" s="69">
        <v>5.3510581015748304</v>
      </c>
      <c r="M40" s="69">
        <v>-2.2446970186370999E-2</v>
      </c>
      <c r="N40" s="68">
        <v>13375135.8619</v>
      </c>
      <c r="O40" s="68">
        <v>192245709.88620001</v>
      </c>
      <c r="P40" s="68">
        <v>2355</v>
      </c>
      <c r="Q40" s="68">
        <v>2168</v>
      </c>
      <c r="R40" s="69">
        <v>8.6254612546125404</v>
      </c>
      <c r="S40" s="68">
        <v>196.61837112526501</v>
      </c>
      <c r="T40" s="68">
        <v>178.36138210332101</v>
      </c>
      <c r="U40" s="70">
        <v>9.2854950010306201</v>
      </c>
    </row>
    <row r="41" spans="1:21" ht="12" thickBot="1" x14ac:dyDescent="0.2">
      <c r="A41" s="53"/>
      <c r="B41" s="42" t="s">
        <v>40</v>
      </c>
      <c r="C41" s="43"/>
      <c r="D41" s="71"/>
      <c r="E41" s="68">
        <v>601100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198924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6923.0770000000002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68965.363599999997</v>
      </c>
      <c r="E44" s="74"/>
      <c r="F44" s="74"/>
      <c r="G44" s="73">
        <v>57109.310799999999</v>
      </c>
      <c r="H44" s="75">
        <v>20.760279950708199</v>
      </c>
      <c r="I44" s="73">
        <v>6829.3370999999997</v>
      </c>
      <c r="J44" s="75">
        <v>9.9025608559250706</v>
      </c>
      <c r="K44" s="73">
        <v>9664.7857000000004</v>
      </c>
      <c r="L44" s="75">
        <v>16.923309990286199</v>
      </c>
      <c r="M44" s="75">
        <v>-0.29337935552983901</v>
      </c>
      <c r="N44" s="73">
        <v>603138.71109999996</v>
      </c>
      <c r="O44" s="73">
        <v>11535312.6799</v>
      </c>
      <c r="P44" s="73">
        <v>46</v>
      </c>
      <c r="Q44" s="73">
        <v>30</v>
      </c>
      <c r="R44" s="75">
        <v>53.3333333333333</v>
      </c>
      <c r="S44" s="73">
        <v>1499.2470347826099</v>
      </c>
      <c r="T44" s="73">
        <v>1197.03697333333</v>
      </c>
      <c r="U44" s="76">
        <v>20.157456005447202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61335</v>
      </c>
      <c r="D2" s="32">
        <v>665710.75942820497</v>
      </c>
      <c r="E2" s="32">
        <v>523532.07933247898</v>
      </c>
      <c r="F2" s="32">
        <v>142178.68009572601</v>
      </c>
      <c r="G2" s="32">
        <v>523532.07933247898</v>
      </c>
      <c r="H2" s="32">
        <v>0.213574255909349</v>
      </c>
    </row>
    <row r="3" spans="1:8" ht="14.25" x14ac:dyDescent="0.2">
      <c r="A3" s="32">
        <v>2</v>
      </c>
      <c r="B3" s="33">
        <v>13</v>
      </c>
      <c r="C3" s="32">
        <v>28025.207999999999</v>
      </c>
      <c r="D3" s="32">
        <v>143884.90923241101</v>
      </c>
      <c r="E3" s="32">
        <v>128039.116035663</v>
      </c>
      <c r="F3" s="32">
        <v>15845.7931967476</v>
      </c>
      <c r="G3" s="32">
        <v>128039.116035663</v>
      </c>
      <c r="H3" s="32">
        <v>0.110128249593935</v>
      </c>
    </row>
    <row r="4" spans="1:8" ht="14.25" x14ac:dyDescent="0.2">
      <c r="A4" s="32">
        <v>3</v>
      </c>
      <c r="B4" s="33">
        <v>14</v>
      </c>
      <c r="C4" s="32">
        <v>128242</v>
      </c>
      <c r="D4" s="32">
        <v>290510.70654102601</v>
      </c>
      <c r="E4" s="32">
        <v>257957.62515384599</v>
      </c>
      <c r="F4" s="32">
        <v>32553.0813871795</v>
      </c>
      <c r="G4" s="32">
        <v>257957.62515384599</v>
      </c>
      <c r="H4" s="32">
        <v>0.112054670117923</v>
      </c>
    </row>
    <row r="5" spans="1:8" ht="14.25" x14ac:dyDescent="0.2">
      <c r="A5" s="32">
        <v>4</v>
      </c>
      <c r="B5" s="33">
        <v>15</v>
      </c>
      <c r="C5" s="32">
        <v>5334</v>
      </c>
      <c r="D5" s="32">
        <v>92831.601383760702</v>
      </c>
      <c r="E5" s="32">
        <v>77396.994611965798</v>
      </c>
      <c r="F5" s="32">
        <v>15434.606771794901</v>
      </c>
      <c r="G5" s="32">
        <v>77396.994611965798</v>
      </c>
      <c r="H5" s="32">
        <v>0.16626457522787999</v>
      </c>
    </row>
    <row r="6" spans="1:8" ht="14.25" x14ac:dyDescent="0.2">
      <c r="A6" s="32">
        <v>5</v>
      </c>
      <c r="B6" s="33">
        <v>16</v>
      </c>
      <c r="C6" s="32">
        <v>2779</v>
      </c>
      <c r="D6" s="32">
        <v>220053.37060769199</v>
      </c>
      <c r="E6" s="32">
        <v>185559.67828547</v>
      </c>
      <c r="F6" s="32">
        <v>34493.692322222203</v>
      </c>
      <c r="G6" s="32">
        <v>185559.67828547</v>
      </c>
      <c r="H6" s="32">
        <v>0.15675148363765401</v>
      </c>
    </row>
    <row r="7" spans="1:8" ht="14.25" x14ac:dyDescent="0.2">
      <c r="A7" s="32">
        <v>6</v>
      </c>
      <c r="B7" s="33">
        <v>17</v>
      </c>
      <c r="C7" s="32">
        <v>30409</v>
      </c>
      <c r="D7" s="32">
        <v>508834.31929658097</v>
      </c>
      <c r="E7" s="32">
        <v>483253.69968974398</v>
      </c>
      <c r="F7" s="32">
        <v>25580.619606837601</v>
      </c>
      <c r="G7" s="32">
        <v>483253.69968974398</v>
      </c>
      <c r="H7" s="32">
        <v>5.02729840278867E-2</v>
      </c>
    </row>
    <row r="8" spans="1:8" ht="14.25" x14ac:dyDescent="0.2">
      <c r="A8" s="32">
        <v>7</v>
      </c>
      <c r="B8" s="33">
        <v>18</v>
      </c>
      <c r="C8" s="32">
        <v>147545</v>
      </c>
      <c r="D8" s="32">
        <v>228824.269273504</v>
      </c>
      <c r="E8" s="32">
        <v>189507.71175982899</v>
      </c>
      <c r="F8" s="32">
        <v>39316.557513675201</v>
      </c>
      <c r="G8" s="32">
        <v>189507.71175982899</v>
      </c>
      <c r="H8" s="32">
        <v>0.17181987574352001</v>
      </c>
    </row>
    <row r="9" spans="1:8" ht="14.25" x14ac:dyDescent="0.2">
      <c r="A9" s="32">
        <v>8</v>
      </c>
      <c r="B9" s="33">
        <v>19</v>
      </c>
      <c r="C9" s="32">
        <v>19161</v>
      </c>
      <c r="D9" s="32">
        <v>132985.812799145</v>
      </c>
      <c r="E9" s="32">
        <v>140287.16321453001</v>
      </c>
      <c r="F9" s="32">
        <v>-7301.3504153846197</v>
      </c>
      <c r="G9" s="32">
        <v>140287.16321453001</v>
      </c>
      <c r="H9" s="32">
        <v>-5.4903228109092997E-2</v>
      </c>
    </row>
    <row r="10" spans="1:8" ht="14.25" x14ac:dyDescent="0.2">
      <c r="A10" s="32">
        <v>9</v>
      </c>
      <c r="B10" s="33">
        <v>21</v>
      </c>
      <c r="C10" s="32">
        <v>185519</v>
      </c>
      <c r="D10" s="32">
        <v>783385.77884444396</v>
      </c>
      <c r="E10" s="32">
        <v>747909.81482222199</v>
      </c>
      <c r="F10" s="32">
        <v>35475.964022222201</v>
      </c>
      <c r="G10" s="32">
        <v>747909.81482222199</v>
      </c>
      <c r="H10" s="36">
        <v>4.5285432771771897E-2</v>
      </c>
    </row>
    <row r="11" spans="1:8" ht="14.25" x14ac:dyDescent="0.2">
      <c r="A11" s="32">
        <v>10</v>
      </c>
      <c r="B11" s="33">
        <v>22</v>
      </c>
      <c r="C11" s="32">
        <v>33189</v>
      </c>
      <c r="D11" s="32">
        <v>574532.64874102594</v>
      </c>
      <c r="E11" s="32">
        <v>513530.12081025599</v>
      </c>
      <c r="F11" s="32">
        <v>61002.527930769204</v>
      </c>
      <c r="G11" s="32">
        <v>513530.12081025599</v>
      </c>
      <c r="H11" s="32">
        <v>0.106177652504943</v>
      </c>
    </row>
    <row r="12" spans="1:8" ht="14.25" x14ac:dyDescent="0.2">
      <c r="A12" s="32">
        <v>11</v>
      </c>
      <c r="B12" s="33">
        <v>23</v>
      </c>
      <c r="C12" s="32">
        <v>230664.51800000001</v>
      </c>
      <c r="D12" s="32">
        <v>2690704.11980598</v>
      </c>
      <c r="E12" s="32">
        <v>2367063.29125812</v>
      </c>
      <c r="F12" s="32">
        <v>323640.828547863</v>
      </c>
      <c r="G12" s="32">
        <v>2367063.29125812</v>
      </c>
      <c r="H12" s="32">
        <v>0.120281091542388</v>
      </c>
    </row>
    <row r="13" spans="1:8" ht="14.25" x14ac:dyDescent="0.2">
      <c r="A13" s="32">
        <v>12</v>
      </c>
      <c r="B13" s="33">
        <v>24</v>
      </c>
      <c r="C13" s="32">
        <v>40846.345999999998</v>
      </c>
      <c r="D13" s="32">
        <v>783104.61732820503</v>
      </c>
      <c r="E13" s="32">
        <v>746845.98286410305</v>
      </c>
      <c r="F13" s="32">
        <v>36258.634464102601</v>
      </c>
      <c r="G13" s="32">
        <v>746845.98286410305</v>
      </c>
      <c r="H13" s="32">
        <v>4.6301137372691897E-2</v>
      </c>
    </row>
    <row r="14" spans="1:8" ht="14.25" x14ac:dyDescent="0.2">
      <c r="A14" s="32">
        <v>13</v>
      </c>
      <c r="B14" s="33">
        <v>25</v>
      </c>
      <c r="C14" s="32">
        <v>95574</v>
      </c>
      <c r="D14" s="32">
        <v>1494762.6973999999</v>
      </c>
      <c r="E14" s="32">
        <v>1412358.3836999999</v>
      </c>
      <c r="F14" s="32">
        <v>82404.313699999999</v>
      </c>
      <c r="G14" s="32">
        <v>1412358.3836999999</v>
      </c>
      <c r="H14" s="32">
        <v>5.5128692897765397E-2</v>
      </c>
    </row>
    <row r="15" spans="1:8" ht="14.25" x14ac:dyDescent="0.2">
      <c r="A15" s="32">
        <v>14</v>
      </c>
      <c r="B15" s="33">
        <v>26</v>
      </c>
      <c r="C15" s="32">
        <v>70490</v>
      </c>
      <c r="D15" s="32">
        <v>383977.38299440301</v>
      </c>
      <c r="E15" s="32">
        <v>343705.55269580201</v>
      </c>
      <c r="F15" s="32">
        <v>40271.830298600697</v>
      </c>
      <c r="G15" s="32">
        <v>343705.55269580201</v>
      </c>
      <c r="H15" s="32">
        <v>0.10488073538223899</v>
      </c>
    </row>
    <row r="16" spans="1:8" ht="14.25" x14ac:dyDescent="0.2">
      <c r="A16" s="32">
        <v>15</v>
      </c>
      <c r="B16" s="33">
        <v>27</v>
      </c>
      <c r="C16" s="32">
        <v>138721.63099999999</v>
      </c>
      <c r="D16" s="32">
        <v>1116887.1976999999</v>
      </c>
      <c r="E16" s="32">
        <v>1028310.5628</v>
      </c>
      <c r="F16" s="32">
        <v>88576.634900000005</v>
      </c>
      <c r="G16" s="32">
        <v>1028310.5628</v>
      </c>
      <c r="H16" s="32">
        <v>7.9306697294413794E-2</v>
      </c>
    </row>
    <row r="17" spans="1:8" ht="14.25" x14ac:dyDescent="0.2">
      <c r="A17" s="32">
        <v>16</v>
      </c>
      <c r="B17" s="33">
        <v>29</v>
      </c>
      <c r="C17" s="32">
        <v>205174</v>
      </c>
      <c r="D17" s="32">
        <v>2910136.6951675201</v>
      </c>
      <c r="E17" s="32">
        <v>2732523.7008307702</v>
      </c>
      <c r="F17" s="32">
        <v>177612.99433675199</v>
      </c>
      <c r="G17" s="32">
        <v>2732523.7008307702</v>
      </c>
      <c r="H17" s="32">
        <v>6.10325262836246E-2</v>
      </c>
    </row>
    <row r="18" spans="1:8" ht="14.25" x14ac:dyDescent="0.2">
      <c r="A18" s="32">
        <v>17</v>
      </c>
      <c r="B18" s="33">
        <v>31</v>
      </c>
      <c r="C18" s="32">
        <v>26548.463</v>
      </c>
      <c r="D18" s="32">
        <v>235222.80710121</v>
      </c>
      <c r="E18" s="32">
        <v>191906.430248663</v>
      </c>
      <c r="F18" s="32">
        <v>43316.376852547197</v>
      </c>
      <c r="G18" s="32">
        <v>191906.430248663</v>
      </c>
      <c r="H18" s="32">
        <v>0.18415041205553401</v>
      </c>
    </row>
    <row r="19" spans="1:8" ht="14.25" x14ac:dyDescent="0.2">
      <c r="A19" s="32">
        <v>18</v>
      </c>
      <c r="B19" s="33">
        <v>32</v>
      </c>
      <c r="C19" s="32">
        <v>21719.907999999999</v>
      </c>
      <c r="D19" s="32">
        <v>333709.25017290702</v>
      </c>
      <c r="E19" s="32">
        <v>309155.58562819503</v>
      </c>
      <c r="F19" s="32">
        <v>24553.664544711501</v>
      </c>
      <c r="G19" s="32">
        <v>309155.58562819503</v>
      </c>
      <c r="H19" s="32">
        <v>7.3578015988437107E-2</v>
      </c>
    </row>
    <row r="20" spans="1:8" ht="14.25" x14ac:dyDescent="0.2">
      <c r="A20" s="32">
        <v>19</v>
      </c>
      <c r="B20" s="33">
        <v>33</v>
      </c>
      <c r="C20" s="32">
        <v>61259.94</v>
      </c>
      <c r="D20" s="32">
        <v>722563.49522340996</v>
      </c>
      <c r="E20" s="32">
        <v>590319.70942847396</v>
      </c>
      <c r="F20" s="32">
        <v>132243.785794936</v>
      </c>
      <c r="G20" s="32">
        <v>590319.70942847396</v>
      </c>
      <c r="H20" s="32">
        <v>0.183020297412129</v>
      </c>
    </row>
    <row r="21" spans="1:8" ht="14.25" x14ac:dyDescent="0.2">
      <c r="A21" s="32">
        <v>20</v>
      </c>
      <c r="B21" s="33">
        <v>34</v>
      </c>
      <c r="C21" s="32">
        <v>46449.665000000001</v>
      </c>
      <c r="D21" s="32">
        <v>274692.61069844197</v>
      </c>
      <c r="E21" s="32">
        <v>196494.93322008199</v>
      </c>
      <c r="F21" s="32">
        <v>78197.677478360099</v>
      </c>
      <c r="G21" s="32">
        <v>196494.93322008199</v>
      </c>
      <c r="H21" s="32">
        <v>0.28467339285003801</v>
      </c>
    </row>
    <row r="22" spans="1:8" ht="14.25" x14ac:dyDescent="0.2">
      <c r="A22" s="32">
        <v>21</v>
      </c>
      <c r="B22" s="33">
        <v>35</v>
      </c>
      <c r="C22" s="32">
        <v>54123.372000000003</v>
      </c>
      <c r="D22" s="32">
        <v>1221783.7889115</v>
      </c>
      <c r="E22" s="32">
        <v>1165966.76362743</v>
      </c>
      <c r="F22" s="32">
        <v>55817.025284070798</v>
      </c>
      <c r="G22" s="32">
        <v>1165966.76362743</v>
      </c>
      <c r="H22" s="32">
        <v>4.5684863222648101E-2</v>
      </c>
    </row>
    <row r="23" spans="1:8" ht="14.25" x14ac:dyDescent="0.2">
      <c r="A23" s="32">
        <v>22</v>
      </c>
      <c r="B23" s="33">
        <v>36</v>
      </c>
      <c r="C23" s="32">
        <v>171455.41099999999</v>
      </c>
      <c r="D23" s="32">
        <v>634883.91488141601</v>
      </c>
      <c r="E23" s="32">
        <v>544665.10075104097</v>
      </c>
      <c r="F23" s="32">
        <v>90218.814130374594</v>
      </c>
      <c r="G23" s="32">
        <v>544665.10075104097</v>
      </c>
      <c r="H23" s="32">
        <v>0.142102850640382</v>
      </c>
    </row>
    <row r="24" spans="1:8" ht="14.25" x14ac:dyDescent="0.2">
      <c r="A24" s="32">
        <v>23</v>
      </c>
      <c r="B24" s="33">
        <v>37</v>
      </c>
      <c r="C24" s="32">
        <v>179328.95300000001</v>
      </c>
      <c r="D24" s="32">
        <v>1944489.2566991199</v>
      </c>
      <c r="E24" s="32">
        <v>1654085.5763749699</v>
      </c>
      <c r="F24" s="32">
        <v>290403.68032414198</v>
      </c>
      <c r="G24" s="32">
        <v>1654085.5763749699</v>
      </c>
      <c r="H24" s="32">
        <v>0.149347022270063</v>
      </c>
    </row>
    <row r="25" spans="1:8" ht="14.25" x14ac:dyDescent="0.2">
      <c r="A25" s="32">
        <v>24</v>
      </c>
      <c r="B25" s="33">
        <v>38</v>
      </c>
      <c r="C25" s="32">
        <v>149418.96299999999</v>
      </c>
      <c r="D25" s="32">
        <v>746076.23618938099</v>
      </c>
      <c r="E25" s="32">
        <v>717383.65469203505</v>
      </c>
      <c r="F25" s="32">
        <v>28692.581497345102</v>
      </c>
      <c r="G25" s="32">
        <v>717383.65469203505</v>
      </c>
      <c r="H25" s="32">
        <v>3.8457975345648099E-2</v>
      </c>
    </row>
    <row r="26" spans="1:8" ht="14.25" x14ac:dyDescent="0.2">
      <c r="A26" s="32">
        <v>25</v>
      </c>
      <c r="B26" s="33">
        <v>39</v>
      </c>
      <c r="C26" s="32">
        <v>88695.02</v>
      </c>
      <c r="D26" s="32">
        <v>114914.27547630999</v>
      </c>
      <c r="E26" s="32">
        <v>82159.324163468395</v>
      </c>
      <c r="F26" s="32">
        <v>32754.951312842099</v>
      </c>
      <c r="G26" s="32">
        <v>82159.324163468395</v>
      </c>
      <c r="H26" s="32">
        <v>0.285038139753094</v>
      </c>
    </row>
    <row r="27" spans="1:8" ht="14.25" x14ac:dyDescent="0.2">
      <c r="A27" s="32">
        <v>26</v>
      </c>
      <c r="B27" s="33">
        <v>42</v>
      </c>
      <c r="C27" s="32">
        <v>25060.456999999999</v>
      </c>
      <c r="D27" s="32">
        <v>357998.69589999999</v>
      </c>
      <c r="E27" s="32">
        <v>348444.73200000002</v>
      </c>
      <c r="F27" s="32">
        <v>9553.9639000000006</v>
      </c>
      <c r="G27" s="32">
        <v>348444.73200000002</v>
      </c>
      <c r="H27" s="32">
        <v>2.66871472142701E-2</v>
      </c>
    </row>
    <row r="28" spans="1:8" ht="14.25" x14ac:dyDescent="0.2">
      <c r="A28" s="32">
        <v>27</v>
      </c>
      <c r="B28" s="33">
        <v>75</v>
      </c>
      <c r="C28" s="32">
        <v>348</v>
      </c>
      <c r="D28" s="32">
        <v>231211.96581196599</v>
      </c>
      <c r="E28" s="32">
        <v>219007.217948718</v>
      </c>
      <c r="F28" s="32">
        <v>12204.7478632479</v>
      </c>
      <c r="G28" s="32">
        <v>219007.217948718</v>
      </c>
      <c r="H28" s="32">
        <v>5.2785969880007999E-2</v>
      </c>
    </row>
    <row r="29" spans="1:8" ht="14.25" x14ac:dyDescent="0.2">
      <c r="A29" s="32">
        <v>28</v>
      </c>
      <c r="B29" s="33">
        <v>76</v>
      </c>
      <c r="C29" s="32">
        <v>2652</v>
      </c>
      <c r="D29" s="32">
        <v>463036.25154529902</v>
      </c>
      <c r="E29" s="32">
        <v>431015.08015812002</v>
      </c>
      <c r="F29" s="32">
        <v>32021.1713871795</v>
      </c>
      <c r="G29" s="32">
        <v>431015.08015812002</v>
      </c>
      <c r="H29" s="32">
        <v>6.91547827633682E-2</v>
      </c>
    </row>
    <row r="30" spans="1:8" ht="14.25" x14ac:dyDescent="0.2">
      <c r="A30" s="32">
        <v>29</v>
      </c>
      <c r="B30" s="33">
        <v>99</v>
      </c>
      <c r="C30" s="32">
        <v>46</v>
      </c>
      <c r="D30" s="32">
        <v>68965.363890779801</v>
      </c>
      <c r="E30" s="32">
        <v>62136.027108388203</v>
      </c>
      <c r="F30" s="32">
        <v>6829.3367823916496</v>
      </c>
      <c r="G30" s="32">
        <v>62136.027108388203</v>
      </c>
      <c r="H30" s="32">
        <v>9.9025603536396098E-2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2014-12-29T02:01:20Z</dcterms:modified>
</cp:coreProperties>
</file>