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<sst xmlns="http://schemas.openxmlformats.org/spreadsheetml/2006/main" count="116" uniqueCount="73">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</sst>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9c07f74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9c07f4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9c07f74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16382152.1666</v>
      </c>
      <c r="F3" s="25">
        <f>RA!I7</f>
        <v>1726143.2859</v>
      </c>
      <c r="G3" s="16">
        <f>E3-F3</f>
        <v>14656008.8807</v>
      </c>
      <c r="H3" s="27">
        <f>RA!J7</f>
        <v>10.5367308784939</v>
      </c>
      <c r="I3" s="20">
        <f>SUM(I4:I40)</f>
        <v>16382158.075634863</v>
      </c>
      <c r="J3" s="21">
        <f>SUM(J4:J40)</f>
        <v>14656008.828527505</v>
      </c>
      <c r="K3" s="22">
        <f>E3-I3</f>
        <v>-5.909034863114357</v>
      </c>
      <c r="L3" s="22">
        <f>G3-J3</f>
        <v>5.2172495052218437E-2</v>
      </c>
    </row>
    <row r="4" spans="1:13" x14ac:dyDescent="0.15">
      <c r="A4" s="41">
        <f>RA!A8</f>
        <v>41999</v>
      </c>
      <c r="B4" s="12">
        <v>12</v>
      </c>
      <c r="C4" s="38" t="s">
        <v>6</v>
      </c>
      <c r="D4" s="38"/>
      <c r="E4" s="15">
        <f>VLOOKUP(C4,RA!B8:D39,3,0)</f>
        <v>678039.42420000001</v>
      </c>
      <c r="F4" s="25">
        <f>VLOOKUP(C4,RA!B8:I43,8,0)</f>
        <v>134962.87299999999</v>
      </c>
      <c r="G4" s="16">
        <f t="shared" ref="G4:G40" si="0">E4-F4</f>
        <v>543076.55119999999</v>
      </c>
      <c r="H4" s="27">
        <f>RA!J8</f>
        <v>19.904871041862901</v>
      </c>
      <c r="I4" s="20">
        <f>VLOOKUP(B4,RMS!B:D,3,FALSE)</f>
        <v>678040.27285726496</v>
      </c>
      <c r="J4" s="21">
        <f>VLOOKUP(B4,RMS!B:E,4,FALSE)</f>
        <v>543076.56152649596</v>
      </c>
      <c r="K4" s="22">
        <f t="shared" ref="K4:K40" si="1">E4-I4</f>
        <v>-0.84865726495627314</v>
      </c>
      <c r="L4" s="22">
        <f t="shared" ref="L4:L40" si="2">G4-J4</f>
        <v>-1.0326495976187289E-2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78841.423800000004</v>
      </c>
      <c r="F5" s="25">
        <f>VLOOKUP(C5,RA!B9:I44,8,0)</f>
        <v>17922.587299999999</v>
      </c>
      <c r="G5" s="16">
        <f t="shared" si="0"/>
        <v>60918.836500000005</v>
      </c>
      <c r="H5" s="27">
        <f>RA!J9</f>
        <v>22.732450070238301</v>
      </c>
      <c r="I5" s="20">
        <f>VLOOKUP(B5,RMS!B:D,3,FALSE)</f>
        <v>78841.453537856403</v>
      </c>
      <c r="J5" s="21">
        <f>VLOOKUP(B5,RMS!B:E,4,FALSE)</f>
        <v>60918.831929400199</v>
      </c>
      <c r="K5" s="22">
        <f t="shared" si="1"/>
        <v>-2.9737856399151497E-2</v>
      </c>
      <c r="L5" s="22">
        <f t="shared" si="2"/>
        <v>4.570599805447273E-3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134348.42550000001</v>
      </c>
      <c r="F6" s="25">
        <f>VLOOKUP(C6,RA!B10:I45,8,0)</f>
        <v>34900.801800000001</v>
      </c>
      <c r="G6" s="16">
        <f t="shared" si="0"/>
        <v>99447.623700000011</v>
      </c>
      <c r="H6" s="27">
        <f>RA!J10</f>
        <v>25.977827183393401</v>
      </c>
      <c r="I6" s="20">
        <f>VLOOKUP(B6,RMS!B:D,3,FALSE)</f>
        <v>134350.36680598301</v>
      </c>
      <c r="J6" s="21">
        <f>VLOOKUP(B6,RMS!B:E,4,FALSE)</f>
        <v>99447.624382905997</v>
      </c>
      <c r="K6" s="22">
        <f t="shared" si="1"/>
        <v>-1.9413059829967096</v>
      </c>
      <c r="L6" s="22">
        <f t="shared" si="2"/>
        <v>-6.8290598574094474E-4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81618.400399999999</v>
      </c>
      <c r="F7" s="25">
        <f>VLOOKUP(C7,RA!B11:I46,8,0)</f>
        <v>14530.329599999999</v>
      </c>
      <c r="G7" s="16">
        <f t="shared" si="0"/>
        <v>67088.070800000001</v>
      </c>
      <c r="H7" s="27">
        <f>RA!J11</f>
        <v>17.8027620350178</v>
      </c>
      <c r="I7" s="20">
        <f>VLOOKUP(B7,RMS!B:D,3,FALSE)</f>
        <v>81618.442879487193</v>
      </c>
      <c r="J7" s="21">
        <f>VLOOKUP(B7,RMS!B:E,4,FALSE)</f>
        <v>67088.070539316206</v>
      </c>
      <c r="K7" s="22">
        <f t="shared" si="1"/>
        <v>-4.2479487194214016E-2</v>
      </c>
      <c r="L7" s="22">
        <f t="shared" si="2"/>
        <v>2.6068379520438612E-4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235345.86060000001</v>
      </c>
      <c r="F8" s="25">
        <f>VLOOKUP(C8,RA!B12:I47,8,0)</f>
        <v>27995.403999999999</v>
      </c>
      <c r="G8" s="16">
        <f t="shared" si="0"/>
        <v>207350.4566</v>
      </c>
      <c r="H8" s="27">
        <f>RA!J12</f>
        <v>11.895430804955501</v>
      </c>
      <c r="I8" s="20">
        <f>VLOOKUP(B8,RMS!B:D,3,FALSE)</f>
        <v>235345.890653846</v>
      </c>
      <c r="J8" s="21">
        <f>VLOOKUP(B8,RMS!B:E,4,FALSE)</f>
        <v>207350.45206239299</v>
      </c>
      <c r="K8" s="22">
        <f t="shared" si="1"/>
        <v>-3.0053845985094085E-2</v>
      </c>
      <c r="L8" s="22">
        <f t="shared" si="2"/>
        <v>4.5376070193015039E-3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346779.12949999998</v>
      </c>
      <c r="F9" s="25">
        <f>VLOOKUP(C9,RA!B13:I48,8,0)</f>
        <v>59991.498500000002</v>
      </c>
      <c r="G9" s="16">
        <f t="shared" si="0"/>
        <v>286787.63099999999</v>
      </c>
      <c r="H9" s="27">
        <f>RA!J13</f>
        <v>17.299627744754499</v>
      </c>
      <c r="I9" s="20">
        <f>VLOOKUP(B9,RMS!B:D,3,FALSE)</f>
        <v>346779.34359145298</v>
      </c>
      <c r="J9" s="21">
        <f>VLOOKUP(B9,RMS!B:E,4,FALSE)</f>
        <v>286787.63083333301</v>
      </c>
      <c r="K9" s="22">
        <f t="shared" si="1"/>
        <v>-0.21409145300276577</v>
      </c>
      <c r="L9" s="22">
        <f t="shared" si="2"/>
        <v>1.6666698502376676E-4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239896.77910000001</v>
      </c>
      <c r="F10" s="25">
        <f>VLOOKUP(C10,RA!B14:I49,8,0)</f>
        <v>42499.907299999999</v>
      </c>
      <c r="G10" s="16">
        <f t="shared" si="0"/>
        <v>197396.87180000002</v>
      </c>
      <c r="H10" s="27">
        <f>RA!J14</f>
        <v>17.715914094154702</v>
      </c>
      <c r="I10" s="20">
        <f>VLOOKUP(B10,RMS!B:D,3,FALSE)</f>
        <v>239896.77017948701</v>
      </c>
      <c r="J10" s="21">
        <f>VLOOKUP(B10,RMS!B:E,4,FALSE)</f>
        <v>197396.87255897399</v>
      </c>
      <c r="K10" s="22">
        <f t="shared" si="1"/>
        <v>8.9205130061600357E-3</v>
      </c>
      <c r="L10" s="22">
        <f t="shared" si="2"/>
        <v>-7.5897396891377866E-4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152244.8989</v>
      </c>
      <c r="F11" s="25">
        <f>VLOOKUP(C11,RA!B15:I50,8,0)</f>
        <v>-5928.5630000000001</v>
      </c>
      <c r="G11" s="16">
        <f t="shared" si="0"/>
        <v>158173.46189999999</v>
      </c>
      <c r="H11" s="27">
        <f>RA!J15</f>
        <v>-3.8940963164185201</v>
      </c>
      <c r="I11" s="20">
        <f>VLOOKUP(B11,RMS!B:D,3,FALSE)</f>
        <v>152245.12396324801</v>
      </c>
      <c r="J11" s="21">
        <f>VLOOKUP(B11,RMS!B:E,4,FALSE)</f>
        <v>158173.46034102599</v>
      </c>
      <c r="K11" s="22">
        <f t="shared" si="1"/>
        <v>-0.22506324801361188</v>
      </c>
      <c r="L11" s="22">
        <f t="shared" si="2"/>
        <v>1.5589740069117397E-3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612152.10600000003</v>
      </c>
      <c r="F12" s="25">
        <f>VLOOKUP(C12,RA!B16:I51,8,0)</f>
        <v>34601.972800000003</v>
      </c>
      <c r="G12" s="16">
        <f t="shared" si="0"/>
        <v>577550.13320000004</v>
      </c>
      <c r="H12" s="27">
        <f>RA!J16</f>
        <v>5.65251225322094</v>
      </c>
      <c r="I12" s="20">
        <f>VLOOKUP(B12,RMS!B:D,3,FALSE)</f>
        <v>612151.87218632502</v>
      </c>
      <c r="J12" s="21">
        <f>VLOOKUP(B12,RMS!B:E,4,FALSE)</f>
        <v>577550.13318547001</v>
      </c>
      <c r="K12" s="22">
        <f t="shared" si="1"/>
        <v>0.23381367500405759</v>
      </c>
      <c r="L12" s="22">
        <f t="shared" si="2"/>
        <v>1.4530029147863388E-5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500155.3602</v>
      </c>
      <c r="F13" s="25">
        <f>VLOOKUP(C13,RA!B17:I52,8,0)</f>
        <v>55922.764499999997</v>
      </c>
      <c r="G13" s="16">
        <f t="shared" si="0"/>
        <v>444232.59570000001</v>
      </c>
      <c r="H13" s="27">
        <f>RA!J17</f>
        <v>11.181078710750599</v>
      </c>
      <c r="I13" s="20">
        <f>VLOOKUP(B13,RMS!B:D,3,FALSE)</f>
        <v>500155.46111623902</v>
      </c>
      <c r="J13" s="21">
        <f>VLOOKUP(B13,RMS!B:E,4,FALSE)</f>
        <v>444232.59706239298</v>
      </c>
      <c r="K13" s="22">
        <f t="shared" si="1"/>
        <v>-0.10091623902553692</v>
      </c>
      <c r="L13" s="22">
        <f t="shared" si="2"/>
        <v>-1.3623929698951542E-3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1583970.5018</v>
      </c>
      <c r="F14" s="25">
        <f>VLOOKUP(C14,RA!B18:I53,8,0)</f>
        <v>241955.37390000001</v>
      </c>
      <c r="G14" s="16">
        <f t="shared" si="0"/>
        <v>1342015.1279</v>
      </c>
      <c r="H14" s="27">
        <f>RA!J18</f>
        <v>15.2752449382767</v>
      </c>
      <c r="I14" s="20">
        <f>VLOOKUP(B14,RMS!B:D,3,FALSE)</f>
        <v>1583970.4221145301</v>
      </c>
      <c r="J14" s="21">
        <f>VLOOKUP(B14,RMS!B:E,4,FALSE)</f>
        <v>1342015.13473333</v>
      </c>
      <c r="K14" s="22">
        <f t="shared" si="1"/>
        <v>7.9685469856485724E-2</v>
      </c>
      <c r="L14" s="22">
        <f t="shared" si="2"/>
        <v>-6.8333300296217203E-3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535684.76690000005</v>
      </c>
      <c r="F15" s="25">
        <f>VLOOKUP(C15,RA!B19:I54,8,0)</f>
        <v>39241.571100000001</v>
      </c>
      <c r="G15" s="16">
        <f t="shared" si="0"/>
        <v>496443.19580000004</v>
      </c>
      <c r="H15" s="27">
        <f>RA!J19</f>
        <v>7.3254969199685096</v>
      </c>
      <c r="I15" s="20">
        <f>VLOOKUP(B15,RMS!B:D,3,FALSE)</f>
        <v>535684.81937435898</v>
      </c>
      <c r="J15" s="21">
        <f>VLOOKUP(B15,RMS!B:E,4,FALSE)</f>
        <v>496443.19377863198</v>
      </c>
      <c r="K15" s="22">
        <f t="shared" si="1"/>
        <v>-5.2474358933977783E-2</v>
      </c>
      <c r="L15" s="22">
        <f t="shared" si="2"/>
        <v>2.0213680691085756E-3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1070467.1036</v>
      </c>
      <c r="F16" s="25">
        <f>VLOOKUP(C16,RA!B20:I55,8,0)</f>
        <v>68813.375</v>
      </c>
      <c r="G16" s="16">
        <f t="shared" si="0"/>
        <v>1001653.7286</v>
      </c>
      <c r="H16" s="27">
        <f>RA!J20</f>
        <v>6.4283502751816801</v>
      </c>
      <c r="I16" s="20">
        <f>VLOOKUP(B16,RMS!B:D,3,FALSE)</f>
        <v>1070467.4213</v>
      </c>
      <c r="J16" s="21">
        <f>VLOOKUP(B16,RMS!B:E,4,FALSE)</f>
        <v>1001653.7286</v>
      </c>
      <c r="K16" s="22">
        <f t="shared" si="1"/>
        <v>-0.3177000000141561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373808.2157</v>
      </c>
      <c r="F17" s="25">
        <f>VLOOKUP(C17,RA!B21:I56,8,0)</f>
        <v>35868.238100000002</v>
      </c>
      <c r="G17" s="16">
        <f t="shared" si="0"/>
        <v>337939.97759999998</v>
      </c>
      <c r="H17" s="27">
        <f>RA!J21</f>
        <v>9.59535842004769</v>
      </c>
      <c r="I17" s="20">
        <f>VLOOKUP(B17,RMS!B:D,3,FALSE)</f>
        <v>373807.88904778799</v>
      </c>
      <c r="J17" s="21">
        <f>VLOOKUP(B17,RMS!B:E,4,FALSE)</f>
        <v>337939.97758584103</v>
      </c>
      <c r="K17" s="22">
        <f t="shared" si="1"/>
        <v>0.32665221201023087</v>
      </c>
      <c r="L17" s="22">
        <f t="shared" si="2"/>
        <v>1.4158955309540033E-5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1024933.3911</v>
      </c>
      <c r="F18" s="25">
        <f>VLOOKUP(C18,RA!B22:I57,8,0)</f>
        <v>92403.632700000002</v>
      </c>
      <c r="G18" s="16">
        <f t="shared" si="0"/>
        <v>932529.75840000005</v>
      </c>
      <c r="H18" s="27">
        <f>RA!J22</f>
        <v>9.0155744268248199</v>
      </c>
      <c r="I18" s="20">
        <f>VLOOKUP(B18,RMS!B:D,3,FALSE)</f>
        <v>1024934.50083333</v>
      </c>
      <c r="J18" s="21">
        <f>VLOOKUP(B18,RMS!B:E,4,FALSE)</f>
        <v>932529.76060000004</v>
      </c>
      <c r="K18" s="22">
        <f t="shared" si="1"/>
        <v>-1.1097333299694583</v>
      </c>
      <c r="L18" s="22">
        <f t="shared" si="2"/>
        <v>-2.199999988079071E-3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2355734.4172</v>
      </c>
      <c r="F19" s="25">
        <f>VLOOKUP(C19,RA!B23:I58,8,0)</f>
        <v>227076.24679999999</v>
      </c>
      <c r="G19" s="16">
        <f t="shared" si="0"/>
        <v>2128658.1704000002</v>
      </c>
      <c r="H19" s="27">
        <f>RA!J23</f>
        <v>9.6392974157885103</v>
      </c>
      <c r="I19" s="20">
        <f>VLOOKUP(B19,RMS!B:D,3,FALSE)</f>
        <v>2355736.2220324799</v>
      </c>
      <c r="J19" s="21">
        <f>VLOOKUP(B19,RMS!B:E,4,FALSE)</f>
        <v>2128658.1948017101</v>
      </c>
      <c r="K19" s="22">
        <f t="shared" si="1"/>
        <v>-1.804832479916513</v>
      </c>
      <c r="L19" s="22">
        <f t="shared" si="2"/>
        <v>-2.4401709903031588E-2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288136.1496</v>
      </c>
      <c r="F20" s="25">
        <f>VLOOKUP(C20,RA!B24:I59,8,0)</f>
        <v>44689.070200000002</v>
      </c>
      <c r="G20" s="16">
        <f t="shared" si="0"/>
        <v>243447.07939999999</v>
      </c>
      <c r="H20" s="27">
        <f>RA!J24</f>
        <v>15.5097061795401</v>
      </c>
      <c r="I20" s="20">
        <f>VLOOKUP(B20,RMS!B:D,3,FALSE)</f>
        <v>288136.18338768597</v>
      </c>
      <c r="J20" s="21">
        <f>VLOOKUP(B20,RMS!B:E,4,FALSE)</f>
        <v>243447.085610707</v>
      </c>
      <c r="K20" s="22">
        <f t="shared" si="1"/>
        <v>-3.3787685970310122E-2</v>
      </c>
      <c r="L20" s="22">
        <f t="shared" si="2"/>
        <v>-6.2107070116326213E-3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400560.52020000003</v>
      </c>
      <c r="F21" s="25">
        <f>VLOOKUP(C21,RA!B25:I60,8,0)</f>
        <v>32749.739600000001</v>
      </c>
      <c r="G21" s="16">
        <f t="shared" si="0"/>
        <v>367810.78060000006</v>
      </c>
      <c r="H21" s="27">
        <f>RA!J25</f>
        <v>8.1759778980834295</v>
      </c>
      <c r="I21" s="20">
        <f>VLOOKUP(B21,RMS!B:D,3,FALSE)</f>
        <v>400560.51829671703</v>
      </c>
      <c r="J21" s="21">
        <f>VLOOKUP(B21,RMS!B:E,4,FALSE)</f>
        <v>367810.78216388199</v>
      </c>
      <c r="K21" s="22">
        <f t="shared" si="1"/>
        <v>1.903283002320677E-3</v>
      </c>
      <c r="L21" s="22">
        <f t="shared" si="2"/>
        <v>-1.563881931360811E-3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565330.67390000005</v>
      </c>
      <c r="F22" s="25">
        <f>VLOOKUP(C22,RA!B26:I61,8,0)</f>
        <v>131878.2414</v>
      </c>
      <c r="G22" s="16">
        <f t="shared" si="0"/>
        <v>433452.43250000005</v>
      </c>
      <c r="H22" s="27">
        <f>RA!J26</f>
        <v>23.3276288530786</v>
      </c>
      <c r="I22" s="20">
        <f>VLOOKUP(B22,RMS!B:D,3,FALSE)</f>
        <v>565330.65448124195</v>
      </c>
      <c r="J22" s="21">
        <f>VLOOKUP(B22,RMS!B:E,4,FALSE)</f>
        <v>433452.41525432898</v>
      </c>
      <c r="K22" s="22">
        <f t="shared" si="1"/>
        <v>1.9418758107349277E-2</v>
      </c>
      <c r="L22" s="22">
        <f t="shared" si="2"/>
        <v>1.7245671071577817E-2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275654.51280000003</v>
      </c>
      <c r="F23" s="25">
        <f>VLOOKUP(C23,RA!B27:I62,8,0)</f>
        <v>71448.5628</v>
      </c>
      <c r="G23" s="16">
        <f t="shared" si="0"/>
        <v>204205.95</v>
      </c>
      <c r="H23" s="27">
        <f>RA!J27</f>
        <v>25.9196056956409</v>
      </c>
      <c r="I23" s="20">
        <f>VLOOKUP(B23,RMS!B:D,3,FALSE)</f>
        <v>275654.59049633198</v>
      </c>
      <c r="J23" s="21">
        <f>VLOOKUP(B23,RMS!B:E,4,FALSE)</f>
        <v>204205.94105271201</v>
      </c>
      <c r="K23" s="22">
        <f t="shared" si="1"/>
        <v>-7.7696331951301545E-2</v>
      </c>
      <c r="L23" s="22">
        <f t="shared" si="2"/>
        <v>8.9472880063112825E-3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1355151.7302999999</v>
      </c>
      <c r="F24" s="25">
        <f>VLOOKUP(C24,RA!B28:I63,8,0)</f>
        <v>19122.4251</v>
      </c>
      <c r="G24" s="16">
        <f t="shared" si="0"/>
        <v>1336029.3051999998</v>
      </c>
      <c r="H24" s="27">
        <f>RA!J28</f>
        <v>1.4110910736000599</v>
      </c>
      <c r="I24" s="20">
        <f>VLOOKUP(B24,RMS!B:D,3,FALSE)</f>
        <v>1355151.7282300901</v>
      </c>
      <c r="J24" s="21">
        <f>VLOOKUP(B24,RMS!B:E,4,FALSE)</f>
        <v>1336029.28608142</v>
      </c>
      <c r="K24" s="22">
        <f t="shared" si="1"/>
        <v>2.0699098240584135E-3</v>
      </c>
      <c r="L24" s="22">
        <f t="shared" si="2"/>
        <v>1.9118579803034663E-2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677635.99129999999</v>
      </c>
      <c r="F25" s="25">
        <f>VLOOKUP(C25,RA!B29:I64,8,0)</f>
        <v>91734.410399999993</v>
      </c>
      <c r="G25" s="16">
        <f t="shared" si="0"/>
        <v>585901.58089999994</v>
      </c>
      <c r="H25" s="27">
        <f>RA!J29</f>
        <v>13.5374170760933</v>
      </c>
      <c r="I25" s="20">
        <f>VLOOKUP(B25,RMS!B:D,3,FALSE)</f>
        <v>677635.98852920404</v>
      </c>
      <c r="J25" s="21">
        <f>VLOOKUP(B25,RMS!B:E,4,FALSE)</f>
        <v>585901.54884256702</v>
      </c>
      <c r="K25" s="22">
        <f t="shared" si="1"/>
        <v>2.7707959525287151E-3</v>
      </c>
      <c r="L25" s="22">
        <f t="shared" si="2"/>
        <v>3.2057432923465967E-2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798401.06449999998</v>
      </c>
      <c r="F26" s="25">
        <f>VLOOKUP(C26,RA!B30:I65,8,0)</f>
        <v>109691.52989999999</v>
      </c>
      <c r="G26" s="16">
        <f t="shared" si="0"/>
        <v>688709.53460000001</v>
      </c>
      <c r="H26" s="27">
        <f>RA!J30</f>
        <v>13.738900757690599</v>
      </c>
      <c r="I26" s="20">
        <f>VLOOKUP(B26,RMS!B:D,3,FALSE)</f>
        <v>798401.055461062</v>
      </c>
      <c r="J26" s="21">
        <f>VLOOKUP(B26,RMS!B:E,4,FALSE)</f>
        <v>688709.56283649302</v>
      </c>
      <c r="K26" s="22">
        <f t="shared" si="1"/>
        <v>9.0389379765838385E-3</v>
      </c>
      <c r="L26" s="22">
        <f t="shared" si="2"/>
        <v>-2.823649300262332E-2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848575.23470000003</v>
      </c>
      <c r="F27" s="25">
        <f>VLOOKUP(C27,RA!B31:I66,8,0)</f>
        <v>4135.8437000000004</v>
      </c>
      <c r="G27" s="16">
        <f t="shared" si="0"/>
        <v>844439.39100000006</v>
      </c>
      <c r="H27" s="27">
        <f>RA!J31</f>
        <v>0.48738680212157698</v>
      </c>
      <c r="I27" s="20">
        <f>VLOOKUP(B27,RMS!B:D,3,FALSE)</f>
        <v>848575.10336814204</v>
      </c>
      <c r="J27" s="21">
        <f>VLOOKUP(B27,RMS!B:E,4,FALSE)</f>
        <v>844439.34120088501</v>
      </c>
      <c r="K27" s="22">
        <f t="shared" si="1"/>
        <v>0.13133185799233615</v>
      </c>
      <c r="L27" s="22">
        <f t="shared" si="2"/>
        <v>4.979911504779011E-2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125039.1403</v>
      </c>
      <c r="F28" s="25">
        <f>VLOOKUP(C28,RA!B32:I67,8,0)</f>
        <v>35367.9997</v>
      </c>
      <c r="G28" s="16">
        <f t="shared" si="0"/>
        <v>89671.140599999999</v>
      </c>
      <c r="H28" s="27">
        <f>RA!J32</f>
        <v>28.285542922914701</v>
      </c>
      <c r="I28" s="20">
        <f>VLOOKUP(B28,RMS!B:D,3,FALSE)</f>
        <v>125039.050555639</v>
      </c>
      <c r="J28" s="21">
        <f>VLOOKUP(B28,RMS!B:E,4,FALSE)</f>
        <v>89671.152644061804</v>
      </c>
      <c r="K28" s="22">
        <f t="shared" si="1"/>
        <v>8.9744361001066864E-2</v>
      </c>
      <c r="L28" s="22">
        <f t="shared" si="2"/>
        <v>-1.2044061804772355E-2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258095.65789999999</v>
      </c>
      <c r="F31" s="25">
        <f>VLOOKUP(C31,RA!B35:I70,8,0)</f>
        <v>16717.8295</v>
      </c>
      <c r="G31" s="16">
        <f t="shared" si="0"/>
        <v>241377.8284</v>
      </c>
      <c r="H31" s="27">
        <f>RA!J35</f>
        <v>6.4773772778763199</v>
      </c>
      <c r="I31" s="20">
        <f>VLOOKUP(B31,RMS!B:D,3,FALSE)</f>
        <v>258095.6574</v>
      </c>
      <c r="J31" s="21">
        <f>VLOOKUP(B31,RMS!B:E,4,FALSE)</f>
        <v>241377.818</v>
      </c>
      <c r="K31" s="22">
        <f t="shared" si="1"/>
        <v>4.999999946448952E-4</v>
      </c>
      <c r="L31" s="22">
        <f t="shared" si="2"/>
        <v>1.0399999999208376E-2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195999.15359999999</v>
      </c>
      <c r="F35" s="25">
        <f>VLOOKUP(C35,RA!B8:I74,8,0)</f>
        <v>9177.2237999999998</v>
      </c>
      <c r="G35" s="16">
        <f t="shared" si="0"/>
        <v>186821.92979999998</v>
      </c>
      <c r="H35" s="27">
        <f>RA!J39</f>
        <v>4.6822772606095597</v>
      </c>
      <c r="I35" s="20">
        <f>VLOOKUP(B35,RMS!B:D,3,FALSE)</f>
        <v>195999.15384615399</v>
      </c>
      <c r="J35" s="21">
        <f>VLOOKUP(B35,RMS!B:E,4,FALSE)</f>
        <v>186821.931452991</v>
      </c>
      <c r="K35" s="22">
        <f t="shared" si="1"/>
        <v>-2.4615399888716638E-4</v>
      </c>
      <c r="L35" s="22">
        <f t="shared" si="2"/>
        <v>-1.6529910208191723E-3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576572.277</v>
      </c>
      <c r="F36" s="25">
        <f>VLOOKUP(C36,RA!B8:I75,8,0)</f>
        <v>35565.856</v>
      </c>
      <c r="G36" s="16">
        <f t="shared" si="0"/>
        <v>541006.42099999997</v>
      </c>
      <c r="H36" s="27">
        <f>RA!J40</f>
        <v>6.1684991489800698</v>
      </c>
      <c r="I36" s="20">
        <f>VLOOKUP(B36,RMS!B:D,3,FALSE)</f>
        <v>576572.26327350398</v>
      </c>
      <c r="J36" s="21">
        <f>VLOOKUP(B36,RMS!B:E,4,FALSE)</f>
        <v>541006.42255128198</v>
      </c>
      <c r="K36" s="22">
        <f t="shared" si="1"/>
        <v>1.3726496021263301E-2</v>
      </c>
      <c r="L36" s="22">
        <f t="shared" si="2"/>
        <v>-1.5512820100411773E-3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12979.856</v>
      </c>
      <c r="F40" s="25">
        <f>VLOOKUP(C40,RA!B8:I78,8,0)</f>
        <v>1106.5404000000001</v>
      </c>
      <c r="G40" s="16">
        <f t="shared" si="0"/>
        <v>11873.3156</v>
      </c>
      <c r="H40" s="27">
        <f>RA!J43</f>
        <v>0</v>
      </c>
      <c r="I40" s="20">
        <f>VLOOKUP(B40,RMS!B:D,3,FALSE)</f>
        <v>12979.8558354134</v>
      </c>
      <c r="J40" s="21">
        <f>VLOOKUP(B40,RMS!B:E,4,FALSE)</f>
        <v>11873.316314953499</v>
      </c>
      <c r="K40" s="22">
        <f t="shared" si="1"/>
        <v>1.6458659956697375E-4</v>
      </c>
      <c r="L40" s="22">
        <f t="shared" si="2"/>
        <v>-7.1495349948236253E-4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16382152.1666</v>
      </c>
      <c r="E7" s="65">
        <v>23018928</v>
      </c>
      <c r="F7" s="66">
        <v>71.168180232372293</v>
      </c>
      <c r="G7" s="65">
        <v>16447502.745999999</v>
      </c>
      <c r="H7" s="66">
        <v>-0.39732827778907698</v>
      </c>
      <c r="I7" s="65">
        <v>1726143.2859</v>
      </c>
      <c r="J7" s="66">
        <v>10.5367308784939</v>
      </c>
      <c r="K7" s="65">
        <v>1565653.9251999999</v>
      </c>
      <c r="L7" s="66">
        <v>9.51909812315286</v>
      </c>
      <c r="M7" s="66">
        <v>0.10250628067725701</v>
      </c>
      <c r="N7" s="65">
        <v>437062851.99980003</v>
      </c>
      <c r="O7" s="65">
        <v>6929943036.9477997</v>
      </c>
      <c r="P7" s="65">
        <v>885176</v>
      </c>
      <c r="Q7" s="65">
        <v>994423</v>
      </c>
      <c r="R7" s="66">
        <v>-10.985968747706</v>
      </c>
      <c r="S7" s="65">
        <v>18.507225869883499</v>
      </c>
      <c r="T7" s="65">
        <v>20.204704944877601</v>
      </c>
      <c r="U7" s="67">
        <v>-9.1719801061938409</v>
      </c>
      <c r="V7" s="55"/>
      <c r="W7" s="55"/>
    </row>
    <row r="8" spans="1:23" ht="14.25" thickBot="1" x14ac:dyDescent="0.2">
      <c r="A8" s="52">
        <v>41999</v>
      </c>
      <c r="B8" s="42" t="s">
        <v>6</v>
      </c>
      <c r="C8" s="43"/>
      <c r="D8" s="68">
        <v>678039.42420000001</v>
      </c>
      <c r="E8" s="68">
        <v>833200</v>
      </c>
      <c r="F8" s="69">
        <v>81.377751344215099</v>
      </c>
      <c r="G8" s="68">
        <v>715035.98930000002</v>
      </c>
      <c r="H8" s="69">
        <v>-5.1740843333240596</v>
      </c>
      <c r="I8" s="68">
        <v>134962.87299999999</v>
      </c>
      <c r="J8" s="69">
        <v>19.904871041862901</v>
      </c>
      <c r="K8" s="68">
        <v>82352.353300000002</v>
      </c>
      <c r="L8" s="69">
        <v>11.517231934104601</v>
      </c>
      <c r="M8" s="69">
        <v>0.638846585334921</v>
      </c>
      <c r="N8" s="68">
        <v>16954004.315000001</v>
      </c>
      <c r="O8" s="68">
        <v>263705629.72639999</v>
      </c>
      <c r="P8" s="68">
        <v>25411</v>
      </c>
      <c r="Q8" s="68">
        <v>29497</v>
      </c>
      <c r="R8" s="69">
        <v>-13.8522561616436</v>
      </c>
      <c r="S8" s="68">
        <v>26.682909928771</v>
      </c>
      <c r="T8" s="68">
        <v>26.0457690476998</v>
      </c>
      <c r="U8" s="70">
        <v>2.38782382720647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78841.423800000004</v>
      </c>
      <c r="E9" s="68">
        <v>114896</v>
      </c>
      <c r="F9" s="69">
        <v>68.619816007519802</v>
      </c>
      <c r="G9" s="68">
        <v>60510.175300000003</v>
      </c>
      <c r="H9" s="69">
        <v>30.294489165031401</v>
      </c>
      <c r="I9" s="68">
        <v>17922.587299999999</v>
      </c>
      <c r="J9" s="69">
        <v>22.732450070238301</v>
      </c>
      <c r="K9" s="68">
        <v>13644.047399999999</v>
      </c>
      <c r="L9" s="69">
        <v>22.548352128142</v>
      </c>
      <c r="M9" s="69">
        <v>0.31358289623063001</v>
      </c>
      <c r="N9" s="68">
        <v>2618575.1176999998</v>
      </c>
      <c r="O9" s="68">
        <v>44657510.6074</v>
      </c>
      <c r="P9" s="68">
        <v>4495</v>
      </c>
      <c r="Q9" s="68">
        <v>7235</v>
      </c>
      <c r="R9" s="69">
        <v>-37.871458189357298</v>
      </c>
      <c r="S9" s="68">
        <v>17.539805072302599</v>
      </c>
      <c r="T9" s="68">
        <v>16.186464588804402</v>
      </c>
      <c r="U9" s="70">
        <v>7.7158239667966404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134348.42550000001</v>
      </c>
      <c r="E10" s="68">
        <v>122893</v>
      </c>
      <c r="F10" s="69">
        <v>109.321462979991</v>
      </c>
      <c r="G10" s="68">
        <v>113231.51420000001</v>
      </c>
      <c r="H10" s="69">
        <v>18.6493234230723</v>
      </c>
      <c r="I10" s="68">
        <v>34900.801800000001</v>
      </c>
      <c r="J10" s="69">
        <v>25.977827183393401</v>
      </c>
      <c r="K10" s="68">
        <v>26018.965400000001</v>
      </c>
      <c r="L10" s="69">
        <v>22.978554675196602</v>
      </c>
      <c r="M10" s="69">
        <v>0.34136009112798898</v>
      </c>
      <c r="N10" s="68">
        <v>3396027.031</v>
      </c>
      <c r="O10" s="68">
        <v>62206465.415200002</v>
      </c>
      <c r="P10" s="68">
        <v>78098</v>
      </c>
      <c r="Q10" s="68">
        <v>91820</v>
      </c>
      <c r="R10" s="69">
        <v>-14.9444565454149</v>
      </c>
      <c r="S10" s="68">
        <v>1.720254366309</v>
      </c>
      <c r="T10" s="68">
        <v>2.8014574831191501</v>
      </c>
      <c r="U10" s="70">
        <v>-62.851351403920297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81618.400399999999</v>
      </c>
      <c r="E11" s="68">
        <v>123637</v>
      </c>
      <c r="F11" s="69">
        <v>66.014542895735104</v>
      </c>
      <c r="G11" s="68">
        <v>89681.497700000007</v>
      </c>
      <c r="H11" s="69">
        <v>-8.9908147240944292</v>
      </c>
      <c r="I11" s="68">
        <v>14530.329599999999</v>
      </c>
      <c r="J11" s="69">
        <v>17.8027620350178</v>
      </c>
      <c r="K11" s="68">
        <v>16901.524300000001</v>
      </c>
      <c r="L11" s="69">
        <v>18.846166414992901</v>
      </c>
      <c r="M11" s="69">
        <v>-0.14029472477816701</v>
      </c>
      <c r="N11" s="68">
        <v>2480140.7196999998</v>
      </c>
      <c r="O11" s="68">
        <v>26945987.164900001</v>
      </c>
      <c r="P11" s="68">
        <v>3608</v>
      </c>
      <c r="Q11" s="68">
        <v>4220</v>
      </c>
      <c r="R11" s="69">
        <v>-14.5023696682465</v>
      </c>
      <c r="S11" s="68">
        <v>22.621507871396901</v>
      </c>
      <c r="T11" s="68">
        <v>23.008207298578199</v>
      </c>
      <c r="U11" s="70">
        <v>-1.7094325868093601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235345.86060000001</v>
      </c>
      <c r="E12" s="68">
        <v>520857</v>
      </c>
      <c r="F12" s="69">
        <v>45.184352058242503</v>
      </c>
      <c r="G12" s="68">
        <v>363539.10009999998</v>
      </c>
      <c r="H12" s="69">
        <v>-35.262572709438302</v>
      </c>
      <c r="I12" s="68">
        <v>27995.403999999999</v>
      </c>
      <c r="J12" s="69">
        <v>11.895430804955501</v>
      </c>
      <c r="K12" s="68">
        <v>1353.7953</v>
      </c>
      <c r="L12" s="69">
        <v>0.372393313299066</v>
      </c>
      <c r="M12" s="69">
        <v>19.6792001715474</v>
      </c>
      <c r="N12" s="68">
        <v>7379828.7457999997</v>
      </c>
      <c r="O12" s="68">
        <v>94157390.932899997</v>
      </c>
      <c r="P12" s="68">
        <v>2225</v>
      </c>
      <c r="Q12" s="68">
        <v>3700</v>
      </c>
      <c r="R12" s="69">
        <v>-39.864864864864899</v>
      </c>
      <c r="S12" s="68">
        <v>105.77342049438199</v>
      </c>
      <c r="T12" s="68">
        <v>86.087751702702704</v>
      </c>
      <c r="U12" s="70">
        <v>18.611167814814898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346779.12949999998</v>
      </c>
      <c r="E13" s="68">
        <v>503800</v>
      </c>
      <c r="F13" s="69">
        <v>68.832697399761798</v>
      </c>
      <c r="G13" s="68">
        <v>429129.5429</v>
      </c>
      <c r="H13" s="69">
        <v>-19.190105822938001</v>
      </c>
      <c r="I13" s="68">
        <v>59991.498500000002</v>
      </c>
      <c r="J13" s="69">
        <v>17.299627744754499</v>
      </c>
      <c r="K13" s="68">
        <v>59167.669399999999</v>
      </c>
      <c r="L13" s="69">
        <v>13.7878340885488</v>
      </c>
      <c r="M13" s="69">
        <v>1.3923636140382001E-2</v>
      </c>
      <c r="N13" s="68">
        <v>10586572.4827</v>
      </c>
      <c r="O13" s="68">
        <v>134306225.51589999</v>
      </c>
      <c r="P13" s="68">
        <v>9498</v>
      </c>
      <c r="Q13" s="68">
        <v>14494</v>
      </c>
      <c r="R13" s="69">
        <v>-34.469435628535997</v>
      </c>
      <c r="S13" s="68">
        <v>36.5107527374184</v>
      </c>
      <c r="T13" s="68">
        <v>35.8852498758107</v>
      </c>
      <c r="U13" s="70">
        <v>1.7132017685482199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239896.77910000001</v>
      </c>
      <c r="E14" s="68">
        <v>203791</v>
      </c>
      <c r="F14" s="69">
        <v>117.717062627888</v>
      </c>
      <c r="G14" s="68">
        <v>206788.52780000001</v>
      </c>
      <c r="H14" s="69">
        <v>16.0106808884589</v>
      </c>
      <c r="I14" s="68">
        <v>42499.907299999999</v>
      </c>
      <c r="J14" s="69">
        <v>17.715914094154702</v>
      </c>
      <c r="K14" s="68">
        <v>36186.7569</v>
      </c>
      <c r="L14" s="69">
        <v>17.499402546643601</v>
      </c>
      <c r="M14" s="69">
        <v>0.17446024294042201</v>
      </c>
      <c r="N14" s="68">
        <v>6298714.8733999999</v>
      </c>
      <c r="O14" s="68">
        <v>66533399.6765</v>
      </c>
      <c r="P14" s="68">
        <v>3099</v>
      </c>
      <c r="Q14" s="68">
        <v>3533</v>
      </c>
      <c r="R14" s="69">
        <v>-12.2841777526182</v>
      </c>
      <c r="S14" s="68">
        <v>77.411029073894795</v>
      </c>
      <c r="T14" s="68">
        <v>79.630274525898699</v>
      </c>
      <c r="U14" s="70">
        <v>-2.8668336780349502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152244.8989</v>
      </c>
      <c r="E15" s="68">
        <v>120017</v>
      </c>
      <c r="F15" s="69">
        <v>126.852778273078</v>
      </c>
      <c r="G15" s="68">
        <v>124078.58960000001</v>
      </c>
      <c r="H15" s="69">
        <v>22.700378357621201</v>
      </c>
      <c r="I15" s="68">
        <v>-5928.5630000000001</v>
      </c>
      <c r="J15" s="69">
        <v>-3.8940963164185201</v>
      </c>
      <c r="K15" s="68">
        <v>11975.6749</v>
      </c>
      <c r="L15" s="69">
        <v>9.6516852251518497</v>
      </c>
      <c r="M15" s="69">
        <v>-1.49505042926641</v>
      </c>
      <c r="N15" s="68">
        <v>3841912.3615999999</v>
      </c>
      <c r="O15" s="68">
        <v>50852046.2962</v>
      </c>
      <c r="P15" s="68">
        <v>5531</v>
      </c>
      <c r="Q15" s="68">
        <v>6818</v>
      </c>
      <c r="R15" s="69">
        <v>-18.876503373423301</v>
      </c>
      <c r="S15" s="68">
        <v>27.5257455975411</v>
      </c>
      <c r="T15" s="68">
        <v>26.700626562041698</v>
      </c>
      <c r="U15" s="70">
        <v>2.9976264678301301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612152.10600000003</v>
      </c>
      <c r="E16" s="68">
        <v>680500</v>
      </c>
      <c r="F16" s="69">
        <v>89.956224246877298</v>
      </c>
      <c r="G16" s="68">
        <v>441816.64289999998</v>
      </c>
      <c r="H16" s="69">
        <v>38.553428404586697</v>
      </c>
      <c r="I16" s="68">
        <v>34601.972800000003</v>
      </c>
      <c r="J16" s="69">
        <v>5.65251225322094</v>
      </c>
      <c r="K16" s="68">
        <v>27322.6129</v>
      </c>
      <c r="L16" s="69">
        <v>6.1841520320872503</v>
      </c>
      <c r="M16" s="69">
        <v>0.26642253896588403</v>
      </c>
      <c r="N16" s="68">
        <v>17392546.910500001</v>
      </c>
      <c r="O16" s="68">
        <v>353194322.32859999</v>
      </c>
      <c r="P16" s="68">
        <v>31470</v>
      </c>
      <c r="Q16" s="68">
        <v>35039</v>
      </c>
      <c r="R16" s="69">
        <v>-10.1857929735438</v>
      </c>
      <c r="S16" s="68">
        <v>19.451925834127699</v>
      </c>
      <c r="T16" s="68">
        <v>21.450052629926699</v>
      </c>
      <c r="U16" s="70">
        <v>-10.2721283889191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500155.3602</v>
      </c>
      <c r="E17" s="68">
        <v>667300</v>
      </c>
      <c r="F17" s="69">
        <v>74.952099535441306</v>
      </c>
      <c r="G17" s="68">
        <v>468501.44130000001</v>
      </c>
      <c r="H17" s="69">
        <v>6.7564186808404703</v>
      </c>
      <c r="I17" s="68">
        <v>55922.764499999997</v>
      </c>
      <c r="J17" s="69">
        <v>11.181078710750599</v>
      </c>
      <c r="K17" s="68">
        <v>12972.26</v>
      </c>
      <c r="L17" s="69">
        <v>2.7688836909454402</v>
      </c>
      <c r="M17" s="69">
        <v>3.3109500195031498</v>
      </c>
      <c r="N17" s="68">
        <v>12403661.891799999</v>
      </c>
      <c r="O17" s="68">
        <v>328471322.87290001</v>
      </c>
      <c r="P17" s="68">
        <v>10814</v>
      </c>
      <c r="Q17" s="68">
        <v>12500</v>
      </c>
      <c r="R17" s="69">
        <v>-13.488</v>
      </c>
      <c r="S17" s="68">
        <v>46.250726854078103</v>
      </c>
      <c r="T17" s="68">
        <v>49.577406080000003</v>
      </c>
      <c r="U17" s="70">
        <v>-7.1927069090561302</v>
      </c>
    </row>
    <row r="18" spans="1:21" ht="12" thickBot="1" x14ac:dyDescent="0.2">
      <c r="A18" s="53"/>
      <c r="B18" s="42" t="s">
        <v>16</v>
      </c>
      <c r="C18" s="43"/>
      <c r="D18" s="68">
        <v>1583970.5018</v>
      </c>
      <c r="E18" s="68">
        <v>2267400</v>
      </c>
      <c r="F18" s="69">
        <v>69.858450286671996</v>
      </c>
      <c r="G18" s="68">
        <v>1402755.446</v>
      </c>
      <c r="H18" s="69">
        <v>12.918506666057899</v>
      </c>
      <c r="I18" s="68">
        <v>241955.37390000001</v>
      </c>
      <c r="J18" s="69">
        <v>15.2752449382767</v>
      </c>
      <c r="K18" s="68">
        <v>218358.76149999999</v>
      </c>
      <c r="L18" s="69">
        <v>15.566416949059599</v>
      </c>
      <c r="M18" s="69">
        <v>0.10806350172489</v>
      </c>
      <c r="N18" s="68">
        <v>43662759.607299998</v>
      </c>
      <c r="O18" s="68">
        <v>784822782.48829997</v>
      </c>
      <c r="P18" s="68">
        <v>72338</v>
      </c>
      <c r="Q18" s="68">
        <v>87133</v>
      </c>
      <c r="R18" s="69">
        <v>-16.9797895171749</v>
      </c>
      <c r="S18" s="68">
        <v>21.896797005723101</v>
      </c>
      <c r="T18" s="68">
        <v>24.866067979984599</v>
      </c>
      <c r="U18" s="70">
        <v>-13.560298218435401</v>
      </c>
    </row>
    <row r="19" spans="1:21" ht="12" thickBot="1" x14ac:dyDescent="0.2">
      <c r="A19" s="53"/>
      <c r="B19" s="42" t="s">
        <v>17</v>
      </c>
      <c r="C19" s="43"/>
      <c r="D19" s="68">
        <v>535684.76690000005</v>
      </c>
      <c r="E19" s="68">
        <v>668900</v>
      </c>
      <c r="F19" s="69">
        <v>80.084432187172993</v>
      </c>
      <c r="G19" s="68">
        <v>579969.03630000004</v>
      </c>
      <c r="H19" s="69">
        <v>-7.6356264952553801</v>
      </c>
      <c r="I19" s="68">
        <v>39241.571100000001</v>
      </c>
      <c r="J19" s="69">
        <v>7.3254969199685096</v>
      </c>
      <c r="K19" s="68">
        <v>51615.216399999998</v>
      </c>
      <c r="L19" s="69">
        <v>8.8996503553512198</v>
      </c>
      <c r="M19" s="69">
        <v>-0.239728633589532</v>
      </c>
      <c r="N19" s="68">
        <v>16865288.6666</v>
      </c>
      <c r="O19" s="68">
        <v>264340754.23930001</v>
      </c>
      <c r="P19" s="68">
        <v>13514</v>
      </c>
      <c r="Q19" s="68">
        <v>15209</v>
      </c>
      <c r="R19" s="69">
        <v>-11.1447169439148</v>
      </c>
      <c r="S19" s="68">
        <v>39.639245737753399</v>
      </c>
      <c r="T19" s="68">
        <v>42.396068176737501</v>
      </c>
      <c r="U19" s="70">
        <v>-6.9547802630319904</v>
      </c>
    </row>
    <row r="20" spans="1:21" ht="12" thickBot="1" x14ac:dyDescent="0.2">
      <c r="A20" s="53"/>
      <c r="B20" s="42" t="s">
        <v>18</v>
      </c>
      <c r="C20" s="43"/>
      <c r="D20" s="68">
        <v>1070467.1036</v>
      </c>
      <c r="E20" s="68">
        <v>1424900</v>
      </c>
      <c r="F20" s="69">
        <v>75.125770482139103</v>
      </c>
      <c r="G20" s="68">
        <v>1444823.3557</v>
      </c>
      <c r="H20" s="69">
        <v>-25.910174459951801</v>
      </c>
      <c r="I20" s="68">
        <v>68813.375</v>
      </c>
      <c r="J20" s="69">
        <v>6.4283502751816801</v>
      </c>
      <c r="K20" s="68">
        <v>63490.937400000003</v>
      </c>
      <c r="L20" s="69">
        <v>4.3943736893178498</v>
      </c>
      <c r="M20" s="69">
        <v>8.3829879002542004E-2</v>
      </c>
      <c r="N20" s="68">
        <v>26056236.540600002</v>
      </c>
      <c r="O20" s="68">
        <v>410469144.5104</v>
      </c>
      <c r="P20" s="68">
        <v>39532</v>
      </c>
      <c r="Q20" s="68">
        <v>45952</v>
      </c>
      <c r="R20" s="69">
        <v>-13.9711002785515</v>
      </c>
      <c r="S20" s="68">
        <v>27.0784959931195</v>
      </c>
      <c r="T20" s="68">
        <v>32.080920839136503</v>
      </c>
      <c r="U20" s="70">
        <v>-18.4737913334924</v>
      </c>
    </row>
    <row r="21" spans="1:21" ht="12" thickBot="1" x14ac:dyDescent="0.2">
      <c r="A21" s="53"/>
      <c r="B21" s="42" t="s">
        <v>19</v>
      </c>
      <c r="C21" s="43"/>
      <c r="D21" s="68">
        <v>373808.2157</v>
      </c>
      <c r="E21" s="68">
        <v>373900</v>
      </c>
      <c r="F21" s="69">
        <v>99.975452179727199</v>
      </c>
      <c r="G21" s="68">
        <v>349230.3996</v>
      </c>
      <c r="H21" s="69">
        <v>7.0377080941839099</v>
      </c>
      <c r="I21" s="68">
        <v>35868.238100000002</v>
      </c>
      <c r="J21" s="69">
        <v>9.59535842004769</v>
      </c>
      <c r="K21" s="68">
        <v>40045.712</v>
      </c>
      <c r="L21" s="69">
        <v>11.4668459692705</v>
      </c>
      <c r="M21" s="69">
        <v>-0.104317633308655</v>
      </c>
      <c r="N21" s="68">
        <v>9609815.0676000006</v>
      </c>
      <c r="O21" s="68">
        <v>154710415.02160001</v>
      </c>
      <c r="P21" s="68">
        <v>32437</v>
      </c>
      <c r="Q21" s="68">
        <v>37257</v>
      </c>
      <c r="R21" s="69">
        <v>-12.937166170115701</v>
      </c>
      <c r="S21" s="68">
        <v>11.524130335727699</v>
      </c>
      <c r="T21" s="68">
        <v>11.012432686475</v>
      </c>
      <c r="U21" s="70">
        <v>4.4402278900500098</v>
      </c>
    </row>
    <row r="22" spans="1:21" ht="12" thickBot="1" x14ac:dyDescent="0.2">
      <c r="A22" s="53"/>
      <c r="B22" s="42" t="s">
        <v>20</v>
      </c>
      <c r="C22" s="43"/>
      <c r="D22" s="68">
        <v>1024933.3911</v>
      </c>
      <c r="E22" s="68">
        <v>1122500</v>
      </c>
      <c r="F22" s="69">
        <v>91.308097202672599</v>
      </c>
      <c r="G22" s="68">
        <v>883810.83680000005</v>
      </c>
      <c r="H22" s="69">
        <v>15.9675066681644</v>
      </c>
      <c r="I22" s="68">
        <v>92403.632700000002</v>
      </c>
      <c r="J22" s="69">
        <v>9.0155744268248199</v>
      </c>
      <c r="K22" s="68">
        <v>110303.33379999999</v>
      </c>
      <c r="L22" s="69">
        <v>12.480423322186599</v>
      </c>
      <c r="M22" s="69">
        <v>-0.16227706346986201</v>
      </c>
      <c r="N22" s="68">
        <v>25907158.8794</v>
      </c>
      <c r="O22" s="68">
        <v>468076894.58609998</v>
      </c>
      <c r="P22" s="68">
        <v>61925</v>
      </c>
      <c r="Q22" s="68">
        <v>68842</v>
      </c>
      <c r="R22" s="69">
        <v>-10.047645332790999</v>
      </c>
      <c r="S22" s="68">
        <v>16.5512053467905</v>
      </c>
      <c r="T22" s="68">
        <v>16.441870522355501</v>
      </c>
      <c r="U22" s="70">
        <v>0.66058526943557705</v>
      </c>
    </row>
    <row r="23" spans="1:21" ht="12" thickBot="1" x14ac:dyDescent="0.2">
      <c r="A23" s="53"/>
      <c r="B23" s="42" t="s">
        <v>21</v>
      </c>
      <c r="C23" s="43"/>
      <c r="D23" s="68">
        <v>2355734.4172</v>
      </c>
      <c r="E23" s="68">
        <v>2907100</v>
      </c>
      <c r="F23" s="69">
        <v>81.033828117367804</v>
      </c>
      <c r="G23" s="68">
        <v>2616532.4641</v>
      </c>
      <c r="H23" s="69">
        <v>-9.9673155398706594</v>
      </c>
      <c r="I23" s="68">
        <v>227076.24679999999</v>
      </c>
      <c r="J23" s="69">
        <v>9.6392974157885103</v>
      </c>
      <c r="K23" s="68">
        <v>131513.4779</v>
      </c>
      <c r="L23" s="69">
        <v>5.0262505703416203</v>
      </c>
      <c r="M23" s="69">
        <v>0.72663859572373202</v>
      </c>
      <c r="N23" s="68">
        <v>67056954.546599999</v>
      </c>
      <c r="O23" s="68">
        <v>1036552833.8181</v>
      </c>
      <c r="P23" s="68">
        <v>76063</v>
      </c>
      <c r="Q23" s="68">
        <v>92095</v>
      </c>
      <c r="R23" s="69">
        <v>-17.408111189532502</v>
      </c>
      <c r="S23" s="68">
        <v>30.9708322995412</v>
      </c>
      <c r="T23" s="68">
        <v>37.3630548357674</v>
      </c>
      <c r="U23" s="70">
        <v>-20.639492262921699</v>
      </c>
    </row>
    <row r="24" spans="1:21" ht="12" thickBot="1" x14ac:dyDescent="0.2">
      <c r="A24" s="53"/>
      <c r="B24" s="42" t="s">
        <v>22</v>
      </c>
      <c r="C24" s="43"/>
      <c r="D24" s="68">
        <v>288136.1496</v>
      </c>
      <c r="E24" s="68">
        <v>340555</v>
      </c>
      <c r="F24" s="69">
        <v>84.607816534774102</v>
      </c>
      <c r="G24" s="68">
        <v>284836.99619999999</v>
      </c>
      <c r="H24" s="69">
        <v>1.1582601431744799</v>
      </c>
      <c r="I24" s="68">
        <v>44689.070200000002</v>
      </c>
      <c r="J24" s="69">
        <v>15.5097061795401</v>
      </c>
      <c r="K24" s="68">
        <v>50536.249000000003</v>
      </c>
      <c r="L24" s="69">
        <v>17.742164702690399</v>
      </c>
      <c r="M24" s="69">
        <v>-0.115702667208245</v>
      </c>
      <c r="N24" s="68">
        <v>7004945.6657999996</v>
      </c>
      <c r="O24" s="68">
        <v>108794871.9509</v>
      </c>
      <c r="P24" s="68">
        <v>28675</v>
      </c>
      <c r="Q24" s="68">
        <v>30673</v>
      </c>
      <c r="R24" s="69">
        <v>-6.5138721351025399</v>
      </c>
      <c r="S24" s="68">
        <v>10.0483400034874</v>
      </c>
      <c r="T24" s="68">
        <v>10.5319957258827</v>
      </c>
      <c r="U24" s="70">
        <v>-4.8132897794808098</v>
      </c>
    </row>
    <row r="25" spans="1:21" ht="12" thickBot="1" x14ac:dyDescent="0.2">
      <c r="A25" s="53"/>
      <c r="B25" s="42" t="s">
        <v>23</v>
      </c>
      <c r="C25" s="43"/>
      <c r="D25" s="68">
        <v>400560.52020000003</v>
      </c>
      <c r="E25" s="68">
        <v>569646</v>
      </c>
      <c r="F25" s="69">
        <v>70.317446308760196</v>
      </c>
      <c r="G25" s="68">
        <v>404374.50670000003</v>
      </c>
      <c r="H25" s="69">
        <v>-0.94318173792037296</v>
      </c>
      <c r="I25" s="68">
        <v>32749.739600000001</v>
      </c>
      <c r="J25" s="69">
        <v>8.1759778980834295</v>
      </c>
      <c r="K25" s="68">
        <v>33382.837099999997</v>
      </c>
      <c r="L25" s="69">
        <v>8.2554257370052895</v>
      </c>
      <c r="M25" s="69">
        <v>-1.8964760188102999E-2</v>
      </c>
      <c r="N25" s="68">
        <v>9838393.6119999997</v>
      </c>
      <c r="O25" s="68">
        <v>112618334.3443</v>
      </c>
      <c r="P25" s="68">
        <v>19672</v>
      </c>
      <c r="Q25" s="68">
        <v>19908</v>
      </c>
      <c r="R25" s="69">
        <v>-1.1854530841872599</v>
      </c>
      <c r="S25" s="68">
        <v>20.3619621899146</v>
      </c>
      <c r="T25" s="68">
        <v>20.4332868997388</v>
      </c>
      <c r="U25" s="70">
        <v>-0.35028406967342302</v>
      </c>
    </row>
    <row r="26" spans="1:21" ht="12" thickBot="1" x14ac:dyDescent="0.2">
      <c r="A26" s="53"/>
      <c r="B26" s="42" t="s">
        <v>24</v>
      </c>
      <c r="C26" s="43"/>
      <c r="D26" s="68">
        <v>565330.67390000005</v>
      </c>
      <c r="E26" s="68">
        <v>664900</v>
      </c>
      <c r="F26" s="69">
        <v>85.024917115355706</v>
      </c>
      <c r="G26" s="68">
        <v>569300.69889999996</v>
      </c>
      <c r="H26" s="69">
        <v>-0.69735115514011403</v>
      </c>
      <c r="I26" s="68">
        <v>131878.2414</v>
      </c>
      <c r="J26" s="69">
        <v>23.3276288530786</v>
      </c>
      <c r="K26" s="68">
        <v>126169.2729</v>
      </c>
      <c r="L26" s="69">
        <v>22.162149659008598</v>
      </c>
      <c r="M26" s="69">
        <v>4.5248485378249E-2</v>
      </c>
      <c r="N26" s="68">
        <v>15388771.395400001</v>
      </c>
      <c r="O26" s="68">
        <v>223950235.45050001</v>
      </c>
      <c r="P26" s="68">
        <v>44673</v>
      </c>
      <c r="Q26" s="68">
        <v>49313</v>
      </c>
      <c r="R26" s="69">
        <v>-9.4092835560602701</v>
      </c>
      <c r="S26" s="68">
        <v>12.654862532178299</v>
      </c>
      <c r="T26" s="68">
        <v>12.568487678705401</v>
      </c>
      <c r="U26" s="70">
        <v>0.68254280323656402</v>
      </c>
    </row>
    <row r="27" spans="1:21" ht="12" thickBot="1" x14ac:dyDescent="0.2">
      <c r="A27" s="53"/>
      <c r="B27" s="42" t="s">
        <v>25</v>
      </c>
      <c r="C27" s="43"/>
      <c r="D27" s="68">
        <v>275654.51280000003</v>
      </c>
      <c r="E27" s="68">
        <v>329740</v>
      </c>
      <c r="F27" s="69">
        <v>83.597535270212902</v>
      </c>
      <c r="G27" s="68">
        <v>252136.1378</v>
      </c>
      <c r="H27" s="69">
        <v>9.3276494219386006</v>
      </c>
      <c r="I27" s="68">
        <v>71448.5628</v>
      </c>
      <c r="J27" s="69">
        <v>25.9196056956409</v>
      </c>
      <c r="K27" s="68">
        <v>74528.775299999994</v>
      </c>
      <c r="L27" s="69">
        <v>29.5589422247428</v>
      </c>
      <c r="M27" s="69">
        <v>-4.1329171016178001E-2</v>
      </c>
      <c r="N27" s="68">
        <v>6897114.2927999999</v>
      </c>
      <c r="O27" s="68">
        <v>100671076.5214</v>
      </c>
      <c r="P27" s="68">
        <v>36335</v>
      </c>
      <c r="Q27" s="68">
        <v>40613</v>
      </c>
      <c r="R27" s="69">
        <v>-10.533572993869001</v>
      </c>
      <c r="S27" s="68">
        <v>7.5864734498417503</v>
      </c>
      <c r="T27" s="68">
        <v>8.0114233619776893</v>
      </c>
      <c r="U27" s="70">
        <v>-5.6014156636217596</v>
      </c>
    </row>
    <row r="28" spans="1:21" ht="12" thickBot="1" x14ac:dyDescent="0.2">
      <c r="A28" s="53"/>
      <c r="B28" s="42" t="s">
        <v>26</v>
      </c>
      <c r="C28" s="43"/>
      <c r="D28" s="68">
        <v>1355151.7302999999</v>
      </c>
      <c r="E28" s="68">
        <v>1913400</v>
      </c>
      <c r="F28" s="69">
        <v>70.824277741193697</v>
      </c>
      <c r="G28" s="68">
        <v>1217952.4871</v>
      </c>
      <c r="H28" s="69">
        <v>11.2647451073135</v>
      </c>
      <c r="I28" s="68">
        <v>19122.4251</v>
      </c>
      <c r="J28" s="69">
        <v>1.4110910736000599</v>
      </c>
      <c r="K28" s="68">
        <v>6913.4686000000002</v>
      </c>
      <c r="L28" s="69">
        <v>0.56763040210716897</v>
      </c>
      <c r="M28" s="69">
        <v>1.76596686936569</v>
      </c>
      <c r="N28" s="68">
        <v>33699315.950099997</v>
      </c>
      <c r="O28" s="68">
        <v>367190560.07480001</v>
      </c>
      <c r="P28" s="68">
        <v>49387</v>
      </c>
      <c r="Q28" s="68">
        <v>47488</v>
      </c>
      <c r="R28" s="69">
        <v>3.99890498652291</v>
      </c>
      <c r="S28" s="68">
        <v>27.439442166967002</v>
      </c>
      <c r="T28" s="68">
        <v>27.219165629211599</v>
      </c>
      <c r="U28" s="70">
        <v>0.80277338152524202</v>
      </c>
    </row>
    <row r="29" spans="1:21" ht="12" thickBot="1" x14ac:dyDescent="0.2">
      <c r="A29" s="53"/>
      <c r="B29" s="42" t="s">
        <v>27</v>
      </c>
      <c r="C29" s="43"/>
      <c r="D29" s="68">
        <v>677635.99129999999</v>
      </c>
      <c r="E29" s="68">
        <v>761500</v>
      </c>
      <c r="F29" s="69">
        <v>88.986998200919203</v>
      </c>
      <c r="G29" s="68">
        <v>587069.83330000006</v>
      </c>
      <c r="H29" s="69">
        <v>15.426811745872801</v>
      </c>
      <c r="I29" s="68">
        <v>91734.410399999993</v>
      </c>
      <c r="J29" s="69">
        <v>13.5374170760933</v>
      </c>
      <c r="K29" s="68">
        <v>87672.664199999999</v>
      </c>
      <c r="L29" s="69">
        <v>14.933941283812899</v>
      </c>
      <c r="M29" s="69">
        <v>4.6328536232620003E-2</v>
      </c>
      <c r="N29" s="68">
        <v>17578486.103799999</v>
      </c>
      <c r="O29" s="68">
        <v>244373332.20789999</v>
      </c>
      <c r="P29" s="68">
        <v>104714</v>
      </c>
      <c r="Q29" s="68">
        <v>108454</v>
      </c>
      <c r="R29" s="69">
        <v>-3.4484666310140701</v>
      </c>
      <c r="S29" s="68">
        <v>6.4713027035544401</v>
      </c>
      <c r="T29" s="68">
        <v>6.2867138888376601</v>
      </c>
      <c r="U29" s="70">
        <v>2.8524212692970199</v>
      </c>
    </row>
    <row r="30" spans="1:21" ht="12" thickBot="1" x14ac:dyDescent="0.2">
      <c r="A30" s="53"/>
      <c r="B30" s="42" t="s">
        <v>28</v>
      </c>
      <c r="C30" s="43"/>
      <c r="D30" s="68">
        <v>798401.06449999998</v>
      </c>
      <c r="E30" s="68">
        <v>1220200</v>
      </c>
      <c r="F30" s="69">
        <v>65.431983650221298</v>
      </c>
      <c r="G30" s="68">
        <v>836248.70389999996</v>
      </c>
      <c r="H30" s="69">
        <v>-4.5258831760803497</v>
      </c>
      <c r="I30" s="68">
        <v>109691.52989999999</v>
      </c>
      <c r="J30" s="69">
        <v>13.738900757690599</v>
      </c>
      <c r="K30" s="68">
        <v>124038.17329999999</v>
      </c>
      <c r="L30" s="69">
        <v>14.832689452494799</v>
      </c>
      <c r="M30" s="69">
        <v>-0.11566313029538899</v>
      </c>
      <c r="N30" s="68">
        <v>21961320.121100001</v>
      </c>
      <c r="O30" s="68">
        <v>421486225.55129999</v>
      </c>
      <c r="P30" s="68">
        <v>57128</v>
      </c>
      <c r="Q30" s="68">
        <v>63478</v>
      </c>
      <c r="R30" s="69">
        <v>-10.0034657676675</v>
      </c>
      <c r="S30" s="68">
        <v>13.975652298347599</v>
      </c>
      <c r="T30" s="68">
        <v>13.746401951857299</v>
      </c>
      <c r="U30" s="70">
        <v>1.6403552520932401</v>
      </c>
    </row>
    <row r="31" spans="1:21" ht="12" thickBot="1" x14ac:dyDescent="0.2">
      <c r="A31" s="53"/>
      <c r="B31" s="42" t="s">
        <v>29</v>
      </c>
      <c r="C31" s="43"/>
      <c r="D31" s="68">
        <v>848575.23470000003</v>
      </c>
      <c r="E31" s="68">
        <v>1160800</v>
      </c>
      <c r="F31" s="69">
        <v>73.102621872846299</v>
      </c>
      <c r="G31" s="68">
        <v>733124.0013</v>
      </c>
      <c r="H31" s="69">
        <v>15.747845275189199</v>
      </c>
      <c r="I31" s="68">
        <v>4135.8437000000004</v>
      </c>
      <c r="J31" s="69">
        <v>0.48738680212157698</v>
      </c>
      <c r="K31" s="68">
        <v>37780.847399999999</v>
      </c>
      <c r="L31" s="69">
        <v>5.1534047900499402</v>
      </c>
      <c r="M31" s="69">
        <v>-0.89053067930922103</v>
      </c>
      <c r="N31" s="68">
        <v>20223302.242800001</v>
      </c>
      <c r="O31" s="68">
        <v>381246840.79290003</v>
      </c>
      <c r="P31" s="68">
        <v>28913</v>
      </c>
      <c r="Q31" s="68">
        <v>29485</v>
      </c>
      <c r="R31" s="69">
        <v>-1.9399694760047399</v>
      </c>
      <c r="S31" s="68">
        <v>29.3492627779891</v>
      </c>
      <c r="T31" s="68">
        <v>31.215235635068701</v>
      </c>
      <c r="U31" s="70">
        <v>-6.3578184951171997</v>
      </c>
    </row>
    <row r="32" spans="1:21" ht="12" thickBot="1" x14ac:dyDescent="0.2">
      <c r="A32" s="53"/>
      <c r="B32" s="42" t="s">
        <v>30</v>
      </c>
      <c r="C32" s="43"/>
      <c r="D32" s="68">
        <v>125039.1403</v>
      </c>
      <c r="E32" s="68">
        <v>149678</v>
      </c>
      <c r="F32" s="69">
        <v>83.538756731116095</v>
      </c>
      <c r="G32" s="68">
        <v>141800.16570000001</v>
      </c>
      <c r="H32" s="69">
        <v>-11.8201733525901</v>
      </c>
      <c r="I32" s="68">
        <v>35367.9997</v>
      </c>
      <c r="J32" s="69">
        <v>28.285542922914701</v>
      </c>
      <c r="K32" s="68">
        <v>36985.033600000002</v>
      </c>
      <c r="L32" s="69">
        <v>26.082503794986799</v>
      </c>
      <c r="M32" s="69">
        <v>-4.3721304068248999E-2</v>
      </c>
      <c r="N32" s="68">
        <v>3186551.5435000001</v>
      </c>
      <c r="O32" s="68">
        <v>52254222.502700001</v>
      </c>
      <c r="P32" s="68">
        <v>28020</v>
      </c>
      <c r="Q32" s="68">
        <v>30361</v>
      </c>
      <c r="R32" s="69">
        <v>-7.7105497183887302</v>
      </c>
      <c r="S32" s="68">
        <v>4.46249608493933</v>
      </c>
      <c r="T32" s="68">
        <v>4.4107369289549103</v>
      </c>
      <c r="U32" s="70">
        <v>1.1598700592501101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23.077100000000002</v>
      </c>
      <c r="H33" s="71"/>
      <c r="I33" s="71"/>
      <c r="J33" s="71"/>
      <c r="K33" s="68">
        <v>4.4932999999999996</v>
      </c>
      <c r="L33" s="69">
        <v>19.470817390400001</v>
      </c>
      <c r="M33" s="71"/>
      <c r="N33" s="68">
        <v>41.2254</v>
      </c>
      <c r="O33" s="68">
        <v>5049.7025000000003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258095.65789999999</v>
      </c>
      <c r="E35" s="68">
        <v>222200</v>
      </c>
      <c r="F35" s="69">
        <v>116.15466152115199</v>
      </c>
      <c r="G35" s="68">
        <v>291383.40490000002</v>
      </c>
      <c r="H35" s="69">
        <v>-11.424036661052799</v>
      </c>
      <c r="I35" s="68">
        <v>16717.8295</v>
      </c>
      <c r="J35" s="69">
        <v>6.4773772778763199</v>
      </c>
      <c r="K35" s="68">
        <v>30722.690600000002</v>
      </c>
      <c r="L35" s="69">
        <v>10.5437338171485</v>
      </c>
      <c r="M35" s="69">
        <v>-0.45584748036358502</v>
      </c>
      <c r="N35" s="68">
        <v>7473888.3973000003</v>
      </c>
      <c r="O35" s="68">
        <v>67865245.124400005</v>
      </c>
      <c r="P35" s="68">
        <v>14463</v>
      </c>
      <c r="Q35" s="68">
        <v>15473</v>
      </c>
      <c r="R35" s="69">
        <v>-6.5274995152846902</v>
      </c>
      <c r="S35" s="68">
        <v>17.8452366659753</v>
      </c>
      <c r="T35" s="68">
        <v>18.3457077942222</v>
      </c>
      <c r="U35" s="70">
        <v>-2.80450821479532</v>
      </c>
    </row>
    <row r="36" spans="1:21" ht="12" thickBot="1" x14ac:dyDescent="0.2">
      <c r="A36" s="53"/>
      <c r="B36" s="42" t="s">
        <v>37</v>
      </c>
      <c r="C36" s="43"/>
      <c r="D36" s="71"/>
      <c r="E36" s="68">
        <v>888800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394300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335500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195999.15359999999</v>
      </c>
      <c r="E39" s="68">
        <v>416007</v>
      </c>
      <c r="F39" s="69">
        <v>47.114388363657397</v>
      </c>
      <c r="G39" s="68">
        <v>213617.60550000001</v>
      </c>
      <c r="H39" s="69">
        <v>-8.2476591097263299</v>
      </c>
      <c r="I39" s="68">
        <v>9177.2237999999998</v>
      </c>
      <c r="J39" s="69">
        <v>4.6822772606095597</v>
      </c>
      <c r="K39" s="68">
        <v>9779.0936999999994</v>
      </c>
      <c r="L39" s="69">
        <v>4.5778500686358496</v>
      </c>
      <c r="M39" s="69">
        <v>-6.1546593014034E-2</v>
      </c>
      <c r="N39" s="68">
        <v>5997522.1438999996</v>
      </c>
      <c r="O39" s="68">
        <v>100371234.9048</v>
      </c>
      <c r="P39" s="68">
        <v>340</v>
      </c>
      <c r="Q39" s="68">
        <v>403</v>
      </c>
      <c r="R39" s="69">
        <v>-15.632754342431801</v>
      </c>
      <c r="S39" s="68">
        <v>576.46809882352898</v>
      </c>
      <c r="T39" s="68">
        <v>781.37473200992599</v>
      </c>
      <c r="U39" s="70">
        <v>-35.545181702955396</v>
      </c>
    </row>
    <row r="40" spans="1:21" ht="12" thickBot="1" x14ac:dyDescent="0.2">
      <c r="A40" s="53"/>
      <c r="B40" s="42" t="s">
        <v>34</v>
      </c>
      <c r="C40" s="43"/>
      <c r="D40" s="68">
        <v>576572.277</v>
      </c>
      <c r="E40" s="68">
        <v>517726</v>
      </c>
      <c r="F40" s="69">
        <v>111.366297423734</v>
      </c>
      <c r="G40" s="68">
        <v>609235.25179999997</v>
      </c>
      <c r="H40" s="69">
        <v>-5.3613074265641103</v>
      </c>
      <c r="I40" s="68">
        <v>35565.856</v>
      </c>
      <c r="J40" s="69">
        <v>6.1684991489800698</v>
      </c>
      <c r="K40" s="68">
        <v>40922.473899999997</v>
      </c>
      <c r="L40" s="69">
        <v>6.7170233139158597</v>
      </c>
      <c r="M40" s="69">
        <v>-0.13089672714043801</v>
      </c>
      <c r="N40" s="68">
        <v>14656151.760399999</v>
      </c>
      <c r="O40" s="68">
        <v>193526725.78470001</v>
      </c>
      <c r="P40" s="68">
        <v>2759</v>
      </c>
      <c r="Q40" s="68">
        <v>3385</v>
      </c>
      <c r="R40" s="69">
        <v>-18.493353028064998</v>
      </c>
      <c r="S40" s="68">
        <v>208.97871583907201</v>
      </c>
      <c r="T40" s="68">
        <v>208.107421418021</v>
      </c>
      <c r="U40" s="70">
        <v>0.41692974212856498</v>
      </c>
    </row>
    <row r="41" spans="1:21" ht="12" thickBot="1" x14ac:dyDescent="0.2">
      <c r="A41" s="53"/>
      <c r="B41" s="42" t="s">
        <v>40</v>
      </c>
      <c r="C41" s="43"/>
      <c r="D41" s="71"/>
      <c r="E41" s="68">
        <v>359900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118485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6923.0770000000002</v>
      </c>
      <c r="P43" s="71"/>
      <c r="Q43" s="71"/>
      <c r="R43" s="71"/>
      <c r="S43" s="71"/>
      <c r="T43" s="71"/>
      <c r="U43" s="72"/>
    </row>
    <row r="44" spans="1:21" ht="12" thickBot="1" x14ac:dyDescent="0.2">
      <c r="A44" s="54"/>
      <c r="B44" s="42" t="s">
        <v>35</v>
      </c>
      <c r="C44" s="43"/>
      <c r="D44" s="73">
        <v>12979.856</v>
      </c>
      <c r="E44" s="74"/>
      <c r="F44" s="74"/>
      <c r="G44" s="73">
        <v>16965.316200000001</v>
      </c>
      <c r="H44" s="75">
        <v>-23.491812077160098</v>
      </c>
      <c r="I44" s="73">
        <v>1106.5404000000001</v>
      </c>
      <c r="J44" s="75">
        <v>8.5250591377901301</v>
      </c>
      <c r="K44" s="73">
        <v>2994.7534999999998</v>
      </c>
      <c r="L44" s="75">
        <v>17.652211516104799</v>
      </c>
      <c r="M44" s="75">
        <v>-0.63050701835727097</v>
      </c>
      <c r="N44" s="73">
        <v>646849.78819999995</v>
      </c>
      <c r="O44" s="73">
        <v>11579023.756999999</v>
      </c>
      <c r="P44" s="73">
        <v>39</v>
      </c>
      <c r="Q44" s="73">
        <v>45</v>
      </c>
      <c r="R44" s="75">
        <v>-13.3333333333333</v>
      </c>
      <c r="S44" s="73">
        <v>332.81682051282098</v>
      </c>
      <c r="T44" s="73">
        <v>682.91602444444504</v>
      </c>
      <c r="U44" s="76">
        <v>-105.192761409166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31:C31"/>
    <mergeCell ref="B32:C32"/>
    <mergeCell ref="B33:C33"/>
    <mergeCell ref="B34:C34"/>
    <mergeCell ref="B35:C35"/>
    <mergeCell ref="B36:C36"/>
    <mergeCell ref="B43:C43"/>
    <mergeCell ref="B44:C44"/>
    <mergeCell ref="B37:C37"/>
    <mergeCell ref="B38:C38"/>
    <mergeCell ref="B39:C39"/>
    <mergeCell ref="B40:C40"/>
    <mergeCell ref="B41:C41"/>
    <mergeCell ref="B42:C42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66530</v>
      </c>
      <c r="D2" s="32">
        <v>678040.27285726496</v>
      </c>
      <c r="E2" s="32">
        <v>543076.56152649596</v>
      </c>
      <c r="F2" s="32">
        <v>134963.711330769</v>
      </c>
      <c r="G2" s="32">
        <v>543076.56152649596</v>
      </c>
      <c r="H2" s="32">
        <v>0.19904969768540701</v>
      </c>
    </row>
    <row r="3" spans="1:8" ht="14.25" x14ac:dyDescent="0.2">
      <c r="A3" s="32">
        <v>2</v>
      </c>
      <c r="B3" s="33">
        <v>13</v>
      </c>
      <c r="C3" s="32">
        <v>9800</v>
      </c>
      <c r="D3" s="32">
        <v>78841.453537856403</v>
      </c>
      <c r="E3" s="32">
        <v>60918.831929400199</v>
      </c>
      <c r="F3" s="32">
        <v>17922.6216084562</v>
      </c>
      <c r="G3" s="32">
        <v>60918.831929400199</v>
      </c>
      <c r="H3" s="32">
        <v>0.22732485011645001</v>
      </c>
    </row>
    <row r="4" spans="1:8" ht="14.25" x14ac:dyDescent="0.2">
      <c r="A4" s="32">
        <v>3</v>
      </c>
      <c r="B4" s="33">
        <v>14</v>
      </c>
      <c r="C4" s="32">
        <v>94420</v>
      </c>
      <c r="D4" s="32">
        <v>134350.36680598301</v>
      </c>
      <c r="E4" s="32">
        <v>99447.624382905997</v>
      </c>
      <c r="F4" s="32">
        <v>34902.742423076903</v>
      </c>
      <c r="G4" s="32">
        <v>99447.624382905997</v>
      </c>
      <c r="H4" s="32">
        <v>0.25978896264183898</v>
      </c>
    </row>
    <row r="5" spans="1:8" ht="14.25" x14ac:dyDescent="0.2">
      <c r="A5" s="32">
        <v>4</v>
      </c>
      <c r="B5" s="33">
        <v>15</v>
      </c>
      <c r="C5" s="32">
        <v>4911</v>
      </c>
      <c r="D5" s="32">
        <v>81618.442879487193</v>
      </c>
      <c r="E5" s="32">
        <v>67088.070539316206</v>
      </c>
      <c r="F5" s="32">
        <v>14530.372340170899</v>
      </c>
      <c r="G5" s="32">
        <v>67088.070539316206</v>
      </c>
      <c r="H5" s="32">
        <v>0.17802805135140401</v>
      </c>
    </row>
    <row r="6" spans="1:8" ht="14.25" x14ac:dyDescent="0.2">
      <c r="A6" s="32">
        <v>5</v>
      </c>
      <c r="B6" s="33">
        <v>16</v>
      </c>
      <c r="C6" s="32">
        <v>3519</v>
      </c>
      <c r="D6" s="32">
        <v>235345.890653846</v>
      </c>
      <c r="E6" s="32">
        <v>207350.45206239299</v>
      </c>
      <c r="F6" s="32">
        <v>27995.438591452999</v>
      </c>
      <c r="G6" s="32">
        <v>207350.45206239299</v>
      </c>
      <c r="H6" s="32">
        <v>0.11895443984033501</v>
      </c>
    </row>
    <row r="7" spans="1:8" ht="14.25" x14ac:dyDescent="0.2">
      <c r="A7" s="32">
        <v>6</v>
      </c>
      <c r="B7" s="33">
        <v>17</v>
      </c>
      <c r="C7" s="32">
        <v>19015</v>
      </c>
      <c r="D7" s="32">
        <v>346779.34359145298</v>
      </c>
      <c r="E7" s="32">
        <v>286787.63083333301</v>
      </c>
      <c r="F7" s="32">
        <v>59991.712758119698</v>
      </c>
      <c r="G7" s="32">
        <v>286787.63083333301</v>
      </c>
      <c r="H7" s="32">
        <v>0.17299678849613701</v>
      </c>
    </row>
    <row r="8" spans="1:8" ht="14.25" x14ac:dyDescent="0.2">
      <c r="A8" s="32">
        <v>7</v>
      </c>
      <c r="B8" s="33">
        <v>18</v>
      </c>
      <c r="C8" s="32">
        <v>142893</v>
      </c>
      <c r="D8" s="32">
        <v>239896.77017948701</v>
      </c>
      <c r="E8" s="32">
        <v>197396.87255897399</v>
      </c>
      <c r="F8" s="32">
        <v>42499.897620512798</v>
      </c>
      <c r="G8" s="32">
        <v>197396.87255897399</v>
      </c>
      <c r="H8" s="32">
        <v>0.177159107180622</v>
      </c>
    </row>
    <row r="9" spans="1:8" ht="14.25" x14ac:dyDescent="0.2">
      <c r="A9" s="32">
        <v>8</v>
      </c>
      <c r="B9" s="33">
        <v>19</v>
      </c>
      <c r="C9" s="32">
        <v>16673</v>
      </c>
      <c r="D9" s="32">
        <v>152245.12396324801</v>
      </c>
      <c r="E9" s="32">
        <v>158173.46034102599</v>
      </c>
      <c r="F9" s="32">
        <v>-5928.3363777777804</v>
      </c>
      <c r="G9" s="32">
        <v>158173.46034102599</v>
      </c>
      <c r="H9" s="32">
        <v>-3.8939417062768399E-2</v>
      </c>
    </row>
    <row r="10" spans="1:8" ht="14.25" x14ac:dyDescent="0.2">
      <c r="A10" s="32">
        <v>9</v>
      </c>
      <c r="B10" s="33">
        <v>21</v>
      </c>
      <c r="C10" s="32">
        <v>149588</v>
      </c>
      <c r="D10" s="32">
        <v>612151.87218632502</v>
      </c>
      <c r="E10" s="32">
        <v>577550.13318547001</v>
      </c>
      <c r="F10" s="32">
        <v>34601.739000854701</v>
      </c>
      <c r="G10" s="32">
        <v>577550.13318547001</v>
      </c>
      <c r="H10" s="36">
        <v>5.6524762192220697E-2</v>
      </c>
    </row>
    <row r="11" spans="1:8" ht="14.25" x14ac:dyDescent="0.2">
      <c r="A11" s="32">
        <v>10</v>
      </c>
      <c r="B11" s="33">
        <v>22</v>
      </c>
      <c r="C11" s="32">
        <v>26353</v>
      </c>
      <c r="D11" s="32">
        <v>500155.46111623902</v>
      </c>
      <c r="E11" s="32">
        <v>444232.59706239298</v>
      </c>
      <c r="F11" s="32">
        <v>55922.864053846199</v>
      </c>
      <c r="G11" s="32">
        <v>444232.59706239298</v>
      </c>
      <c r="H11" s="32">
        <v>0.111810963593276</v>
      </c>
    </row>
    <row r="12" spans="1:8" ht="14.25" x14ac:dyDescent="0.2">
      <c r="A12" s="32">
        <v>11</v>
      </c>
      <c r="B12" s="33">
        <v>23</v>
      </c>
      <c r="C12" s="32">
        <v>163023.049</v>
      </c>
      <c r="D12" s="32">
        <v>1583970.4221145301</v>
      </c>
      <c r="E12" s="32">
        <v>1342015.13473333</v>
      </c>
      <c r="F12" s="32">
        <v>241955.28738119701</v>
      </c>
      <c r="G12" s="32">
        <v>1342015.13473333</v>
      </c>
      <c r="H12" s="32">
        <v>0.15275240244587199</v>
      </c>
    </row>
    <row r="13" spans="1:8" ht="14.25" x14ac:dyDescent="0.2">
      <c r="A13" s="32">
        <v>12</v>
      </c>
      <c r="B13" s="33">
        <v>24</v>
      </c>
      <c r="C13" s="32">
        <v>28432.448</v>
      </c>
      <c r="D13" s="32">
        <v>535684.81937435898</v>
      </c>
      <c r="E13" s="32">
        <v>496443.19377863198</v>
      </c>
      <c r="F13" s="32">
        <v>39241.625595726502</v>
      </c>
      <c r="G13" s="32">
        <v>496443.19377863198</v>
      </c>
      <c r="H13" s="32">
        <v>7.3255063754761401E-2</v>
      </c>
    </row>
    <row r="14" spans="1:8" ht="14.25" x14ac:dyDescent="0.2">
      <c r="A14" s="32">
        <v>13</v>
      </c>
      <c r="B14" s="33">
        <v>25</v>
      </c>
      <c r="C14" s="32">
        <v>83560</v>
      </c>
      <c r="D14" s="32">
        <v>1070467.4213</v>
      </c>
      <c r="E14" s="32">
        <v>1001653.7286</v>
      </c>
      <c r="F14" s="32">
        <v>68813.6927</v>
      </c>
      <c r="G14" s="32">
        <v>1001653.7286</v>
      </c>
      <c r="H14" s="32">
        <v>6.4283780459596901E-2</v>
      </c>
    </row>
    <row r="15" spans="1:8" ht="14.25" x14ac:dyDescent="0.2">
      <c r="A15" s="32">
        <v>14</v>
      </c>
      <c r="B15" s="33">
        <v>26</v>
      </c>
      <c r="C15" s="32">
        <v>71705</v>
      </c>
      <c r="D15" s="32">
        <v>373807.88904778799</v>
      </c>
      <c r="E15" s="32">
        <v>337939.97758584103</v>
      </c>
      <c r="F15" s="32">
        <v>35867.911461946896</v>
      </c>
      <c r="G15" s="32">
        <v>337939.97758584103</v>
      </c>
      <c r="H15" s="32">
        <v>9.5952794236939004E-2</v>
      </c>
    </row>
    <row r="16" spans="1:8" ht="14.25" x14ac:dyDescent="0.2">
      <c r="A16" s="32">
        <v>15</v>
      </c>
      <c r="B16" s="33">
        <v>27</v>
      </c>
      <c r="C16" s="32">
        <v>130210.932</v>
      </c>
      <c r="D16" s="32">
        <v>1024934.50083333</v>
      </c>
      <c r="E16" s="32">
        <v>932529.76060000004</v>
      </c>
      <c r="F16" s="32">
        <v>92404.740233333301</v>
      </c>
      <c r="G16" s="32">
        <v>932529.76060000004</v>
      </c>
      <c r="H16" s="32">
        <v>9.0156727242767895E-2</v>
      </c>
    </row>
    <row r="17" spans="1:8" ht="14.25" x14ac:dyDescent="0.2">
      <c r="A17" s="32">
        <v>16</v>
      </c>
      <c r="B17" s="33">
        <v>29</v>
      </c>
      <c r="C17" s="32">
        <v>178240</v>
      </c>
      <c r="D17" s="32">
        <v>2355736.2220324799</v>
      </c>
      <c r="E17" s="32">
        <v>2128658.1948017101</v>
      </c>
      <c r="F17" s="32">
        <v>227078.02723076899</v>
      </c>
      <c r="G17" s="32">
        <v>2128658.1948017101</v>
      </c>
      <c r="H17" s="32">
        <v>9.6393656092298496E-2</v>
      </c>
    </row>
    <row r="18" spans="1:8" ht="14.25" x14ac:dyDescent="0.2">
      <c r="A18" s="32">
        <v>17</v>
      </c>
      <c r="B18" s="33">
        <v>31</v>
      </c>
      <c r="C18" s="32">
        <v>29511.355</v>
      </c>
      <c r="D18" s="32">
        <v>288136.18338768597</v>
      </c>
      <c r="E18" s="32">
        <v>243447.085610707</v>
      </c>
      <c r="F18" s="32">
        <v>44689.097776978801</v>
      </c>
      <c r="G18" s="32">
        <v>243447.085610707</v>
      </c>
      <c r="H18" s="32">
        <v>0.155097139316411</v>
      </c>
    </row>
    <row r="19" spans="1:8" ht="14.25" x14ac:dyDescent="0.2">
      <c r="A19" s="32">
        <v>18</v>
      </c>
      <c r="B19" s="33">
        <v>32</v>
      </c>
      <c r="C19" s="32">
        <v>26441.437000000002</v>
      </c>
      <c r="D19" s="32">
        <v>400560.51829671703</v>
      </c>
      <c r="E19" s="32">
        <v>367810.78216388199</v>
      </c>
      <c r="F19" s="32">
        <v>32749.736132835598</v>
      </c>
      <c r="G19" s="32">
        <v>367810.78216388199</v>
      </c>
      <c r="H19" s="32">
        <v>8.1759770713538196E-2</v>
      </c>
    </row>
    <row r="20" spans="1:8" ht="14.25" x14ac:dyDescent="0.2">
      <c r="A20" s="32">
        <v>19</v>
      </c>
      <c r="B20" s="33">
        <v>33</v>
      </c>
      <c r="C20" s="32">
        <v>32965.33</v>
      </c>
      <c r="D20" s="32">
        <v>565330.65448124195</v>
      </c>
      <c r="E20" s="32">
        <v>433452.41525432898</v>
      </c>
      <c r="F20" s="32">
        <v>131878.23922691299</v>
      </c>
      <c r="G20" s="32">
        <v>433452.41525432898</v>
      </c>
      <c r="H20" s="32">
        <v>0.23327629269976</v>
      </c>
    </row>
    <row r="21" spans="1:8" ht="14.25" x14ac:dyDescent="0.2">
      <c r="A21" s="32">
        <v>20</v>
      </c>
      <c r="B21" s="33">
        <v>34</v>
      </c>
      <c r="C21" s="32">
        <v>43511.046000000002</v>
      </c>
      <c r="D21" s="32">
        <v>275654.59049633198</v>
      </c>
      <c r="E21" s="32">
        <v>204205.94105271201</v>
      </c>
      <c r="F21" s="32">
        <v>71448.649443619797</v>
      </c>
      <c r="G21" s="32">
        <v>204205.94105271201</v>
      </c>
      <c r="H21" s="32">
        <v>0.259196298218624</v>
      </c>
    </row>
    <row r="22" spans="1:8" ht="14.25" x14ac:dyDescent="0.2">
      <c r="A22" s="32">
        <v>21</v>
      </c>
      <c r="B22" s="33">
        <v>35</v>
      </c>
      <c r="C22" s="32">
        <v>61990.766000000003</v>
      </c>
      <c r="D22" s="32">
        <v>1355151.7282300901</v>
      </c>
      <c r="E22" s="32">
        <v>1336029.28608142</v>
      </c>
      <c r="F22" s="32">
        <v>19122.442148672599</v>
      </c>
      <c r="G22" s="32">
        <v>1336029.28608142</v>
      </c>
      <c r="H22" s="32">
        <v>1.41109233381915E-2</v>
      </c>
    </row>
    <row r="23" spans="1:8" ht="14.25" x14ac:dyDescent="0.2">
      <c r="A23" s="32">
        <v>22</v>
      </c>
      <c r="B23" s="33">
        <v>36</v>
      </c>
      <c r="C23" s="32">
        <v>174270.33199999999</v>
      </c>
      <c r="D23" s="32">
        <v>677635.98852920404</v>
      </c>
      <c r="E23" s="32">
        <v>585901.54884256702</v>
      </c>
      <c r="F23" s="32">
        <v>91734.439686636397</v>
      </c>
      <c r="G23" s="32">
        <v>585901.54884256702</v>
      </c>
      <c r="H23" s="32">
        <v>0.13537421453329901</v>
      </c>
    </row>
    <row r="24" spans="1:8" ht="14.25" x14ac:dyDescent="0.2">
      <c r="A24" s="32">
        <v>23</v>
      </c>
      <c r="B24" s="33">
        <v>37</v>
      </c>
      <c r="C24" s="32">
        <v>86649.513999999996</v>
      </c>
      <c r="D24" s="32">
        <v>798401.055461062</v>
      </c>
      <c r="E24" s="32">
        <v>688709.56283649302</v>
      </c>
      <c r="F24" s="32">
        <v>109691.492624569</v>
      </c>
      <c r="G24" s="32">
        <v>688709.56283649302</v>
      </c>
      <c r="H24" s="32">
        <v>0.13738896244472501</v>
      </c>
    </row>
    <row r="25" spans="1:8" ht="14.25" x14ac:dyDescent="0.2">
      <c r="A25" s="32">
        <v>24</v>
      </c>
      <c r="B25" s="33">
        <v>38</v>
      </c>
      <c r="C25" s="32">
        <v>180835.15100000001</v>
      </c>
      <c r="D25" s="32">
        <v>848575.10336814204</v>
      </c>
      <c r="E25" s="32">
        <v>844439.34120088501</v>
      </c>
      <c r="F25" s="32">
        <v>4135.7621672566402</v>
      </c>
      <c r="G25" s="32">
        <v>844439.34120088501</v>
      </c>
      <c r="H25" s="32">
        <v>4.8737726935908004E-3</v>
      </c>
    </row>
    <row r="26" spans="1:8" ht="14.25" x14ac:dyDescent="0.2">
      <c r="A26" s="32">
        <v>25</v>
      </c>
      <c r="B26" s="33">
        <v>39</v>
      </c>
      <c r="C26" s="32">
        <v>113298.636</v>
      </c>
      <c r="D26" s="32">
        <v>125039.050555639</v>
      </c>
      <c r="E26" s="32">
        <v>89671.152644061804</v>
      </c>
      <c r="F26" s="32">
        <v>35367.897911576998</v>
      </c>
      <c r="G26" s="32">
        <v>89671.152644061804</v>
      </c>
      <c r="H26" s="32">
        <v>0.28285481819009201</v>
      </c>
    </row>
    <row r="27" spans="1:8" ht="14.25" x14ac:dyDescent="0.2">
      <c r="A27" s="32">
        <v>26</v>
      </c>
      <c r="B27" s="33">
        <v>42</v>
      </c>
      <c r="C27" s="32">
        <v>18900.663</v>
      </c>
      <c r="D27" s="32">
        <v>258095.6574</v>
      </c>
      <c r="E27" s="32">
        <v>241377.818</v>
      </c>
      <c r="F27" s="32">
        <v>16717.839400000001</v>
      </c>
      <c r="G27" s="32">
        <v>241377.818</v>
      </c>
      <c r="H27" s="32">
        <v>6.4773811262118494E-2</v>
      </c>
    </row>
    <row r="28" spans="1:8" ht="14.25" x14ac:dyDescent="0.2">
      <c r="A28" s="32">
        <v>27</v>
      </c>
      <c r="B28" s="33">
        <v>75</v>
      </c>
      <c r="C28" s="32">
        <v>368</v>
      </c>
      <c r="D28" s="32">
        <v>195999.15384615399</v>
      </c>
      <c r="E28" s="32">
        <v>186821.931452991</v>
      </c>
      <c r="F28" s="32">
        <v>9177.2223931623903</v>
      </c>
      <c r="G28" s="32">
        <v>186821.931452991</v>
      </c>
      <c r="H28" s="32">
        <v>4.6822765369517301E-2</v>
      </c>
    </row>
    <row r="29" spans="1:8" ht="14.25" x14ac:dyDescent="0.2">
      <c r="A29" s="32">
        <v>28</v>
      </c>
      <c r="B29" s="33">
        <v>76</v>
      </c>
      <c r="C29" s="32">
        <v>3718</v>
      </c>
      <c r="D29" s="32">
        <v>576572.26327350398</v>
      </c>
      <c r="E29" s="32">
        <v>541006.42255128198</v>
      </c>
      <c r="F29" s="32">
        <v>35565.840722222201</v>
      </c>
      <c r="G29" s="32">
        <v>541006.42255128198</v>
      </c>
      <c r="H29" s="32">
        <v>6.1684966460745498E-2</v>
      </c>
    </row>
    <row r="30" spans="1:8" ht="14.25" x14ac:dyDescent="0.2">
      <c r="A30" s="32">
        <v>29</v>
      </c>
      <c r="B30" s="33">
        <v>99</v>
      </c>
      <c r="C30" s="32">
        <v>40</v>
      </c>
      <c r="D30" s="32">
        <v>12979.8558354134</v>
      </c>
      <c r="E30" s="32">
        <v>11873.316314953499</v>
      </c>
      <c r="F30" s="32">
        <v>1106.5395204598699</v>
      </c>
      <c r="G30" s="32">
        <v>11873.316314953499</v>
      </c>
      <c r="H30" s="32">
        <v>8.5250524696958999E-2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2014-12-27T04:06:05Z</dcterms:modified>
</cp:coreProperties>
</file>