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<sst xmlns="http://schemas.openxmlformats.org/spreadsheetml/2006/main" count="116" uniqueCount="73">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</sst>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9c07f74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5d04093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55ac0bbe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55ac0be9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9c07f4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5d040b9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5d040b9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55ac0be9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9c07f74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4" sqref="I4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1" t="s">
        <v>5</v>
      </c>
      <c r="B3" s="41"/>
      <c r="C3" s="41"/>
      <c r="D3" s="41"/>
      <c r="E3" s="15">
        <f>RA!D7</f>
        <v>23075313.2414</v>
      </c>
      <c r="F3" s="25">
        <f>RA!I7</f>
        <v>1935808.2763</v>
      </c>
      <c r="G3" s="16">
        <f>E3-F3</f>
        <v>21139504.965099998</v>
      </c>
      <c r="H3" s="27">
        <f>RA!J7</f>
        <v>8.3890877495301694</v>
      </c>
      <c r="I3" s="20">
        <f>SUM(I4:I40)</f>
        <v>23075320.797233358</v>
      </c>
      <c r="J3" s="21">
        <f>SUM(J4:J40)</f>
        <v>21139505.322884765</v>
      </c>
      <c r="K3" s="22">
        <f>E3-I3</f>
        <v>-7.5558333583176136</v>
      </c>
      <c r="L3" s="22">
        <f>G3-J3</f>
        <v>-0.35778476670384407</v>
      </c>
    </row>
    <row r="4" spans="1:13" x14ac:dyDescent="0.15">
      <c r="A4" s="42">
        <f>RA!A8</f>
        <v>42004</v>
      </c>
      <c r="B4" s="12">
        <v>12</v>
      </c>
      <c r="C4" s="39" t="s">
        <v>6</v>
      </c>
      <c r="D4" s="39"/>
      <c r="E4" s="15">
        <f>VLOOKUP(C4,RA!B8:D39,3,0)</f>
        <v>809124.37289999996</v>
      </c>
      <c r="F4" s="25">
        <f>VLOOKUP(C4,RA!B8:I43,8,0)</f>
        <v>151751.78460000001</v>
      </c>
      <c r="G4" s="16">
        <f t="shared" ref="G4:G40" si="0">E4-F4</f>
        <v>657372.58829999994</v>
      </c>
      <c r="H4" s="27">
        <f>RA!J8</f>
        <v>18.7550628410937</v>
      </c>
      <c r="I4" s="20">
        <f>VLOOKUP(B4,RMS!B:D,3,FALSE)</f>
        <v>809125.28982051299</v>
      </c>
      <c r="J4" s="21">
        <f>VLOOKUP(B4,RMS!B:E,4,FALSE)</f>
        <v>657372.60276923096</v>
      </c>
      <c r="K4" s="22">
        <f t="shared" ref="K4:K40" si="1">E4-I4</f>
        <v>-0.91692051303107291</v>
      </c>
      <c r="L4" s="22">
        <f t="shared" ref="L4:L40" si="2">G4-J4</f>
        <v>-1.4469231013208628E-2</v>
      </c>
    </row>
    <row r="5" spans="1:13" x14ac:dyDescent="0.15">
      <c r="A5" s="42"/>
      <c r="B5" s="12">
        <v>13</v>
      </c>
      <c r="C5" s="39" t="s">
        <v>7</v>
      </c>
      <c r="D5" s="39"/>
      <c r="E5" s="15">
        <f>VLOOKUP(C5,RA!B8:D40,3,0)</f>
        <v>90635.996899999998</v>
      </c>
      <c r="F5" s="25">
        <f>VLOOKUP(C5,RA!B9:I44,8,0)</f>
        <v>20864.0376</v>
      </c>
      <c r="G5" s="16">
        <f t="shared" si="0"/>
        <v>69771.959300000002</v>
      </c>
      <c r="H5" s="27">
        <f>RA!J9</f>
        <v>23.0195930023472</v>
      </c>
      <c r="I5" s="20">
        <f>VLOOKUP(B5,RMS!B:D,3,FALSE)</f>
        <v>90636.027384108602</v>
      </c>
      <c r="J5" s="21">
        <f>VLOOKUP(B5,RMS!B:E,4,FALSE)</f>
        <v>69771.968425693995</v>
      </c>
      <c r="K5" s="22">
        <f t="shared" si="1"/>
        <v>-3.0484108603559434E-2</v>
      </c>
      <c r="L5" s="22">
        <f t="shared" si="2"/>
        <v>-9.1256939922459424E-3</v>
      </c>
      <c r="M5" s="35"/>
    </row>
    <row r="6" spans="1:13" x14ac:dyDescent="0.15">
      <c r="A6" s="42"/>
      <c r="B6" s="12">
        <v>14</v>
      </c>
      <c r="C6" s="39" t="s">
        <v>8</v>
      </c>
      <c r="D6" s="39"/>
      <c r="E6" s="15">
        <f>VLOOKUP(C6,RA!B10:D41,3,0)</f>
        <v>315065.78759999998</v>
      </c>
      <c r="F6" s="25">
        <f>VLOOKUP(C6,RA!B10:I45,8,0)</f>
        <v>43842.810599999997</v>
      </c>
      <c r="G6" s="16">
        <f t="shared" si="0"/>
        <v>271222.97699999996</v>
      </c>
      <c r="H6" s="27">
        <f>RA!J10</f>
        <v>13.9154463370875</v>
      </c>
      <c r="I6" s="20">
        <f>VLOOKUP(B6,RMS!B:D,3,FALSE)</f>
        <v>315068.62623846199</v>
      </c>
      <c r="J6" s="21">
        <f>VLOOKUP(B6,RMS!B:E,4,FALSE)</f>
        <v>271222.97688461503</v>
      </c>
      <c r="K6" s="22">
        <f t="shared" si="1"/>
        <v>-2.8386384620098397</v>
      </c>
      <c r="L6" s="22">
        <f t="shared" si="2"/>
        <v>1.1538492981344461E-4</v>
      </c>
      <c r="M6" s="35"/>
    </row>
    <row r="7" spans="1:13" x14ac:dyDescent="0.15">
      <c r="A7" s="42"/>
      <c r="B7" s="12">
        <v>15</v>
      </c>
      <c r="C7" s="39" t="s">
        <v>9</v>
      </c>
      <c r="D7" s="39"/>
      <c r="E7" s="15">
        <f>VLOOKUP(C7,RA!B10:D42,3,0)</f>
        <v>66944.346300000005</v>
      </c>
      <c r="F7" s="25">
        <f>VLOOKUP(C7,RA!B11:I46,8,0)</f>
        <v>17910.296600000001</v>
      </c>
      <c r="G7" s="16">
        <f t="shared" si="0"/>
        <v>49034.049700000003</v>
      </c>
      <c r="H7" s="27">
        <f>RA!J11</f>
        <v>26.754009247828002</v>
      </c>
      <c r="I7" s="20">
        <f>VLOOKUP(B7,RMS!B:D,3,FALSE)</f>
        <v>66944.394615384605</v>
      </c>
      <c r="J7" s="21">
        <f>VLOOKUP(B7,RMS!B:E,4,FALSE)</f>
        <v>49034.0499435897</v>
      </c>
      <c r="K7" s="22">
        <f t="shared" si="1"/>
        <v>-4.8315384599845856E-2</v>
      </c>
      <c r="L7" s="22">
        <f t="shared" si="2"/>
        <v>-2.4358969676541165E-4</v>
      </c>
      <c r="M7" s="35"/>
    </row>
    <row r="8" spans="1:13" x14ac:dyDescent="0.15">
      <c r="A8" s="42"/>
      <c r="B8" s="12">
        <v>16</v>
      </c>
      <c r="C8" s="39" t="s">
        <v>10</v>
      </c>
      <c r="D8" s="39"/>
      <c r="E8" s="15">
        <f>VLOOKUP(C8,RA!B12:D43,3,0)</f>
        <v>319652.32040000003</v>
      </c>
      <c r="F8" s="25">
        <f>VLOOKUP(C8,RA!B12:I47,8,0)</f>
        <v>28644.489099999999</v>
      </c>
      <c r="G8" s="16">
        <f t="shared" si="0"/>
        <v>291007.83130000002</v>
      </c>
      <c r="H8" s="27">
        <f>RA!J12</f>
        <v>8.9611391101917999</v>
      </c>
      <c r="I8" s="20">
        <f>VLOOKUP(B8,RMS!B:D,3,FALSE)</f>
        <v>319652.340310256</v>
      </c>
      <c r="J8" s="21">
        <f>VLOOKUP(B8,RMS!B:E,4,FALSE)</f>
        <v>291007.82822905999</v>
      </c>
      <c r="K8" s="22">
        <f t="shared" si="1"/>
        <v>-1.9910255970899016E-2</v>
      </c>
      <c r="L8" s="22">
        <f t="shared" si="2"/>
        <v>3.0709400307387114E-3</v>
      </c>
      <c r="M8" s="35"/>
    </row>
    <row r="9" spans="1:13" x14ac:dyDescent="0.15">
      <c r="A9" s="42"/>
      <c r="B9" s="12">
        <v>17</v>
      </c>
      <c r="C9" s="39" t="s">
        <v>11</v>
      </c>
      <c r="D9" s="39"/>
      <c r="E9" s="15">
        <f>VLOOKUP(C9,RA!B12:D44,3,0)</f>
        <v>347473.91560000001</v>
      </c>
      <c r="F9" s="25">
        <f>VLOOKUP(C9,RA!B13:I48,8,0)</f>
        <v>67615.183399999994</v>
      </c>
      <c r="G9" s="16">
        <f t="shared" si="0"/>
        <v>279858.73220000003</v>
      </c>
      <c r="H9" s="27">
        <f>RA!J13</f>
        <v>19.4590673902084</v>
      </c>
      <c r="I9" s="20">
        <f>VLOOKUP(B9,RMS!B:D,3,FALSE)</f>
        <v>347474.15048888902</v>
      </c>
      <c r="J9" s="21">
        <f>VLOOKUP(B9,RMS!B:E,4,FALSE)</f>
        <v>279858.73232051299</v>
      </c>
      <c r="K9" s="22">
        <f t="shared" si="1"/>
        <v>-0.23488888901192695</v>
      </c>
      <c r="L9" s="22">
        <f t="shared" si="2"/>
        <v>-1.2051296653226018E-4</v>
      </c>
      <c r="M9" s="35"/>
    </row>
    <row r="10" spans="1:13" x14ac:dyDescent="0.15">
      <c r="A10" s="42"/>
      <c r="B10" s="12">
        <v>18</v>
      </c>
      <c r="C10" s="39" t="s">
        <v>12</v>
      </c>
      <c r="D10" s="39"/>
      <c r="E10" s="15">
        <f>VLOOKUP(C10,RA!B14:D45,3,0)</f>
        <v>250790.89660000001</v>
      </c>
      <c r="F10" s="25">
        <f>VLOOKUP(C10,RA!B14:I49,8,0)</f>
        <v>39972.638099999996</v>
      </c>
      <c r="G10" s="16">
        <f t="shared" si="0"/>
        <v>210818.2585</v>
      </c>
      <c r="H10" s="27">
        <f>RA!J14</f>
        <v>15.938632000568401</v>
      </c>
      <c r="I10" s="20">
        <f>VLOOKUP(B10,RMS!B:D,3,FALSE)</f>
        <v>250790.88398888899</v>
      </c>
      <c r="J10" s="21">
        <f>VLOOKUP(B10,RMS!B:E,4,FALSE)</f>
        <v>210818.255945299</v>
      </c>
      <c r="K10" s="22">
        <f t="shared" si="1"/>
        <v>1.2611111014848575E-2</v>
      </c>
      <c r="L10" s="22">
        <f t="shared" si="2"/>
        <v>2.5547010009177029E-3</v>
      </c>
      <c r="M10" s="35"/>
    </row>
    <row r="11" spans="1:13" x14ac:dyDescent="0.15">
      <c r="A11" s="42"/>
      <c r="B11" s="12">
        <v>19</v>
      </c>
      <c r="C11" s="39" t="s">
        <v>13</v>
      </c>
      <c r="D11" s="39"/>
      <c r="E11" s="15">
        <f>VLOOKUP(C11,RA!B14:D46,3,0)</f>
        <v>242550.4474</v>
      </c>
      <c r="F11" s="25">
        <f>VLOOKUP(C11,RA!B15:I50,8,0)</f>
        <v>14908.322</v>
      </c>
      <c r="G11" s="16">
        <f t="shared" si="0"/>
        <v>227642.12540000002</v>
      </c>
      <c r="H11" s="27">
        <f>RA!J15</f>
        <v>6.1464829934591201</v>
      </c>
      <c r="I11" s="20">
        <f>VLOOKUP(B11,RMS!B:D,3,FALSE)</f>
        <v>242551.11087008499</v>
      </c>
      <c r="J11" s="21">
        <f>VLOOKUP(B11,RMS!B:E,4,FALSE)</f>
        <v>227642.12518290599</v>
      </c>
      <c r="K11" s="22">
        <f t="shared" si="1"/>
        <v>-0.66347008498269133</v>
      </c>
      <c r="L11" s="22">
        <f t="shared" si="2"/>
        <v>2.1709402790293097E-4</v>
      </c>
      <c r="M11" s="35"/>
    </row>
    <row r="12" spans="1:13" x14ac:dyDescent="0.15">
      <c r="A12" s="42"/>
      <c r="B12" s="12">
        <v>21</v>
      </c>
      <c r="C12" s="39" t="s">
        <v>14</v>
      </c>
      <c r="D12" s="39"/>
      <c r="E12" s="15">
        <f>VLOOKUP(C12,RA!B16:D47,3,0)</f>
        <v>1068643.9298</v>
      </c>
      <c r="F12" s="25">
        <f>VLOOKUP(C12,RA!B16:I51,8,0)</f>
        <v>37368.085500000001</v>
      </c>
      <c r="G12" s="16">
        <f t="shared" si="0"/>
        <v>1031275.8443</v>
      </c>
      <c r="H12" s="27">
        <f>RA!J16</f>
        <v>3.4967760970666402</v>
      </c>
      <c r="I12" s="20">
        <f>VLOOKUP(B12,RMS!B:D,3,FALSE)</f>
        <v>1068643.5153803399</v>
      </c>
      <c r="J12" s="21">
        <f>VLOOKUP(B12,RMS!B:E,4,FALSE)</f>
        <v>1031275.84399487</v>
      </c>
      <c r="K12" s="22">
        <f t="shared" si="1"/>
        <v>0.41441966011188924</v>
      </c>
      <c r="L12" s="22">
        <f t="shared" si="2"/>
        <v>3.0513003002852201E-4</v>
      </c>
      <c r="M12" s="35"/>
    </row>
    <row r="13" spans="1:13" x14ac:dyDescent="0.15">
      <c r="A13" s="42"/>
      <c r="B13" s="12">
        <v>22</v>
      </c>
      <c r="C13" s="39" t="s">
        <v>15</v>
      </c>
      <c r="D13" s="39"/>
      <c r="E13" s="15">
        <f>VLOOKUP(C13,RA!B16:D48,3,0)</f>
        <v>684072.58219999995</v>
      </c>
      <c r="F13" s="25">
        <f>VLOOKUP(C13,RA!B17:I52,8,0)</f>
        <v>70474.037500000006</v>
      </c>
      <c r="G13" s="16">
        <f t="shared" si="0"/>
        <v>613598.54469999997</v>
      </c>
      <c r="H13" s="27">
        <f>RA!J17</f>
        <v>10.302128653271399</v>
      </c>
      <c r="I13" s="20">
        <f>VLOOKUP(B13,RMS!B:D,3,FALSE)</f>
        <v>684072.72238034196</v>
      </c>
      <c r="J13" s="21">
        <f>VLOOKUP(B13,RMS!B:E,4,FALSE)</f>
        <v>613598.54506068397</v>
      </c>
      <c r="K13" s="22">
        <f t="shared" si="1"/>
        <v>-0.14018034201581031</v>
      </c>
      <c r="L13" s="22">
        <f t="shared" si="2"/>
        <v>-3.6068400368094444E-4</v>
      </c>
      <c r="M13" s="35"/>
    </row>
    <row r="14" spans="1:13" x14ac:dyDescent="0.15">
      <c r="A14" s="42"/>
      <c r="B14" s="12">
        <v>23</v>
      </c>
      <c r="C14" s="39" t="s">
        <v>16</v>
      </c>
      <c r="D14" s="39"/>
      <c r="E14" s="15">
        <f>VLOOKUP(C14,RA!B18:D49,3,0)</f>
        <v>2366990.0351</v>
      </c>
      <c r="F14" s="25">
        <f>VLOOKUP(C14,RA!B18:I53,8,0)</f>
        <v>398144.40710000001</v>
      </c>
      <c r="G14" s="16">
        <f t="shared" si="0"/>
        <v>1968845.628</v>
      </c>
      <c r="H14" s="27">
        <f>RA!J18</f>
        <v>16.820704827478501</v>
      </c>
      <c r="I14" s="20">
        <f>VLOOKUP(B14,RMS!B:D,3,FALSE)</f>
        <v>2366990.0540931602</v>
      </c>
      <c r="J14" s="21">
        <f>VLOOKUP(B14,RMS!B:E,4,FALSE)</f>
        <v>1968845.6388153799</v>
      </c>
      <c r="K14" s="22">
        <f t="shared" si="1"/>
        <v>-1.8993160221725702E-2</v>
      </c>
      <c r="L14" s="22">
        <f t="shared" si="2"/>
        <v>-1.0815379908308387E-2</v>
      </c>
      <c r="M14" s="35"/>
    </row>
    <row r="15" spans="1:13" x14ac:dyDescent="0.15">
      <c r="A15" s="42"/>
      <c r="B15" s="12">
        <v>24</v>
      </c>
      <c r="C15" s="39" t="s">
        <v>17</v>
      </c>
      <c r="D15" s="39"/>
      <c r="E15" s="15">
        <f>VLOOKUP(C15,RA!B18:D50,3,0)</f>
        <v>777085.84039999999</v>
      </c>
      <c r="F15" s="25">
        <f>VLOOKUP(C15,RA!B19:I54,8,0)</f>
        <v>52460.682200000003</v>
      </c>
      <c r="G15" s="16">
        <f t="shared" si="0"/>
        <v>724625.15819999995</v>
      </c>
      <c r="H15" s="27">
        <f>RA!J19</f>
        <v>6.7509507280426302</v>
      </c>
      <c r="I15" s="20">
        <f>VLOOKUP(B15,RMS!B:D,3,FALSE)</f>
        <v>777086.29250170896</v>
      </c>
      <c r="J15" s="21">
        <f>VLOOKUP(B15,RMS!B:E,4,FALSE)</f>
        <v>724625.16206324799</v>
      </c>
      <c r="K15" s="22">
        <f t="shared" si="1"/>
        <v>-0.45210170897189528</v>
      </c>
      <c r="L15" s="22">
        <f t="shared" si="2"/>
        <v>-3.8632480427622795E-3</v>
      </c>
      <c r="M15" s="35"/>
    </row>
    <row r="16" spans="1:13" x14ac:dyDescent="0.15">
      <c r="A16" s="42"/>
      <c r="B16" s="12">
        <v>25</v>
      </c>
      <c r="C16" s="39" t="s">
        <v>18</v>
      </c>
      <c r="D16" s="39"/>
      <c r="E16" s="15">
        <f>VLOOKUP(C16,RA!B20:D51,3,0)</f>
        <v>1541437.0604999999</v>
      </c>
      <c r="F16" s="25">
        <f>VLOOKUP(C16,RA!B20:I55,8,0)</f>
        <v>112982.2369</v>
      </c>
      <c r="G16" s="16">
        <f t="shared" si="0"/>
        <v>1428454.8236</v>
      </c>
      <c r="H16" s="27">
        <f>RA!J20</f>
        <v>7.3296691636148701</v>
      </c>
      <c r="I16" s="20">
        <f>VLOOKUP(B16,RMS!B:D,3,FALSE)</f>
        <v>1541437.0789000001</v>
      </c>
      <c r="J16" s="21">
        <f>VLOOKUP(B16,RMS!B:E,4,FALSE)</f>
        <v>1428454.8236</v>
      </c>
      <c r="K16" s="22">
        <f t="shared" si="1"/>
        <v>-1.8400000175461173E-2</v>
      </c>
      <c r="L16" s="22">
        <f t="shared" si="2"/>
        <v>0</v>
      </c>
      <c r="M16" s="35"/>
    </row>
    <row r="17" spans="1:13" x14ac:dyDescent="0.15">
      <c r="A17" s="42"/>
      <c r="B17" s="12">
        <v>26</v>
      </c>
      <c r="C17" s="39" t="s">
        <v>19</v>
      </c>
      <c r="D17" s="39"/>
      <c r="E17" s="15">
        <f>VLOOKUP(C17,RA!B20:D52,3,0)</f>
        <v>506853.69270000001</v>
      </c>
      <c r="F17" s="25">
        <f>VLOOKUP(C17,RA!B21:I56,8,0)</f>
        <v>27249.659800000001</v>
      </c>
      <c r="G17" s="16">
        <f t="shared" si="0"/>
        <v>479604.03289999999</v>
      </c>
      <c r="H17" s="27">
        <f>RA!J21</f>
        <v>5.3762377965210399</v>
      </c>
      <c r="I17" s="20">
        <f>VLOOKUP(B17,RMS!B:D,3,FALSE)</f>
        <v>506853.48012384801</v>
      </c>
      <c r="J17" s="21">
        <f>VLOOKUP(B17,RMS!B:E,4,FALSE)</f>
        <v>479604.032634339</v>
      </c>
      <c r="K17" s="22">
        <f t="shared" si="1"/>
        <v>0.2125761520001106</v>
      </c>
      <c r="L17" s="22">
        <f t="shared" si="2"/>
        <v>2.6566098676994443E-4</v>
      </c>
      <c r="M17" s="35"/>
    </row>
    <row r="18" spans="1:13" x14ac:dyDescent="0.15">
      <c r="A18" s="42"/>
      <c r="B18" s="12">
        <v>27</v>
      </c>
      <c r="C18" s="39" t="s">
        <v>20</v>
      </c>
      <c r="D18" s="39"/>
      <c r="E18" s="15">
        <f>VLOOKUP(C18,RA!B22:D53,3,0)</f>
        <v>1427813.7975000001</v>
      </c>
      <c r="F18" s="25">
        <f>VLOOKUP(C18,RA!B22:I57,8,0)</f>
        <v>145766.2574</v>
      </c>
      <c r="G18" s="16">
        <f t="shared" si="0"/>
        <v>1282047.5401000001</v>
      </c>
      <c r="H18" s="27">
        <f>RA!J22</f>
        <v>10.2090523046651</v>
      </c>
      <c r="I18" s="20">
        <f>VLOOKUP(B18,RMS!B:D,3,FALSE)</f>
        <v>1427814.5362</v>
      </c>
      <c r="J18" s="21">
        <f>VLOOKUP(B18,RMS!B:E,4,FALSE)</f>
        <v>1282047.5371999999</v>
      </c>
      <c r="K18" s="22">
        <f t="shared" si="1"/>
        <v>-0.73869999987073243</v>
      </c>
      <c r="L18" s="22">
        <f t="shared" si="2"/>
        <v>2.9000001959502697E-3</v>
      </c>
      <c r="M18" s="35"/>
    </row>
    <row r="19" spans="1:13" x14ac:dyDescent="0.15">
      <c r="A19" s="42"/>
      <c r="B19" s="12">
        <v>29</v>
      </c>
      <c r="C19" s="39" t="s">
        <v>21</v>
      </c>
      <c r="D19" s="39"/>
      <c r="E19" s="15">
        <f>VLOOKUP(C19,RA!B22:D54,3,0)</f>
        <v>3768939.7154999999</v>
      </c>
      <c r="F19" s="25">
        <f>VLOOKUP(C19,RA!B23:I58,8,0)</f>
        <v>49192.093500000003</v>
      </c>
      <c r="G19" s="16">
        <f t="shared" si="0"/>
        <v>3719747.622</v>
      </c>
      <c r="H19" s="27">
        <f>RA!J23</f>
        <v>1.3051971433157801</v>
      </c>
      <c r="I19" s="20">
        <f>VLOOKUP(B19,RMS!B:D,3,FALSE)</f>
        <v>3768941.8789017098</v>
      </c>
      <c r="J19" s="21">
        <f>VLOOKUP(B19,RMS!B:E,4,FALSE)</f>
        <v>3719747.6491256398</v>
      </c>
      <c r="K19" s="22">
        <f t="shared" si="1"/>
        <v>-2.163401709869504</v>
      </c>
      <c r="L19" s="22">
        <f t="shared" si="2"/>
        <v>-2.7125639840960503E-2</v>
      </c>
      <c r="M19" s="35"/>
    </row>
    <row r="20" spans="1:13" x14ac:dyDescent="0.15">
      <c r="A20" s="42"/>
      <c r="B20" s="12">
        <v>31</v>
      </c>
      <c r="C20" s="39" t="s">
        <v>22</v>
      </c>
      <c r="D20" s="39"/>
      <c r="E20" s="15">
        <f>VLOOKUP(C20,RA!B24:D55,3,0)</f>
        <v>379231.52309999999</v>
      </c>
      <c r="F20" s="25">
        <f>VLOOKUP(C20,RA!B24:I59,8,0)</f>
        <v>61012.549099999997</v>
      </c>
      <c r="G20" s="16">
        <f t="shared" si="0"/>
        <v>318218.97399999999</v>
      </c>
      <c r="H20" s="27">
        <f>RA!J24</f>
        <v>16.088469808959299</v>
      </c>
      <c r="I20" s="20">
        <f>VLOOKUP(B20,RMS!B:D,3,FALSE)</f>
        <v>379231.58261786599</v>
      </c>
      <c r="J20" s="21">
        <f>VLOOKUP(B20,RMS!B:E,4,FALSE)</f>
        <v>318218.96743727202</v>
      </c>
      <c r="K20" s="22">
        <f t="shared" si="1"/>
        <v>-5.9517866000533104E-2</v>
      </c>
      <c r="L20" s="22">
        <f t="shared" si="2"/>
        <v>6.5627279691398144E-3</v>
      </c>
      <c r="M20" s="35"/>
    </row>
    <row r="21" spans="1:13" x14ac:dyDescent="0.15">
      <c r="A21" s="42"/>
      <c r="B21" s="12">
        <v>32</v>
      </c>
      <c r="C21" s="39" t="s">
        <v>23</v>
      </c>
      <c r="D21" s="39"/>
      <c r="E21" s="15">
        <f>VLOOKUP(C21,RA!B24:D56,3,0)</f>
        <v>559905.17139999999</v>
      </c>
      <c r="F21" s="25">
        <f>VLOOKUP(C21,RA!B25:I60,8,0)</f>
        <v>47132.012499999997</v>
      </c>
      <c r="G21" s="16">
        <f t="shared" si="0"/>
        <v>512773.15889999998</v>
      </c>
      <c r="H21" s="27">
        <f>RA!J25</f>
        <v>8.4178562562924704</v>
      </c>
      <c r="I21" s="20">
        <f>VLOOKUP(B21,RMS!B:D,3,FALSE)</f>
        <v>559905.16632761504</v>
      </c>
      <c r="J21" s="21">
        <f>VLOOKUP(B21,RMS!B:E,4,FALSE)</f>
        <v>512773.145371038</v>
      </c>
      <c r="K21" s="22">
        <f t="shared" si="1"/>
        <v>5.0723849562928081E-3</v>
      </c>
      <c r="L21" s="22">
        <f t="shared" si="2"/>
        <v>1.352896197931841E-2</v>
      </c>
      <c r="M21" s="35"/>
    </row>
    <row r="22" spans="1:13" x14ac:dyDescent="0.15">
      <c r="A22" s="42"/>
      <c r="B22" s="12">
        <v>33</v>
      </c>
      <c r="C22" s="39" t="s">
        <v>24</v>
      </c>
      <c r="D22" s="39"/>
      <c r="E22" s="15">
        <f>VLOOKUP(C22,RA!B26:D57,3,0)</f>
        <v>794730.33810000005</v>
      </c>
      <c r="F22" s="25">
        <f>VLOOKUP(C22,RA!B26:I61,8,0)</f>
        <v>142997.62030000001</v>
      </c>
      <c r="G22" s="16">
        <f t="shared" si="0"/>
        <v>651732.71779999998</v>
      </c>
      <c r="H22" s="27">
        <f>RA!J26</f>
        <v>17.9932253048086</v>
      </c>
      <c r="I22" s="20">
        <f>VLOOKUP(B22,RMS!B:D,3,FALSE)</f>
        <v>794730.32839947101</v>
      </c>
      <c r="J22" s="21">
        <f>VLOOKUP(B22,RMS!B:E,4,FALSE)</f>
        <v>651732.69253712299</v>
      </c>
      <c r="K22" s="22">
        <f t="shared" si="1"/>
        <v>9.7005290444940329E-3</v>
      </c>
      <c r="L22" s="22">
        <f t="shared" si="2"/>
        <v>2.5262876995839179E-2</v>
      </c>
      <c r="M22" s="35"/>
    </row>
    <row r="23" spans="1:13" x14ac:dyDescent="0.15">
      <c r="A23" s="42"/>
      <c r="B23" s="12">
        <v>34</v>
      </c>
      <c r="C23" s="39" t="s">
        <v>25</v>
      </c>
      <c r="D23" s="39"/>
      <c r="E23" s="15">
        <f>VLOOKUP(C23,RA!B26:D58,3,0)</f>
        <v>355265.56329999998</v>
      </c>
      <c r="F23" s="25">
        <f>VLOOKUP(C23,RA!B27:I62,8,0)</f>
        <v>84047.763999999996</v>
      </c>
      <c r="G23" s="16">
        <f t="shared" si="0"/>
        <v>271217.79929999996</v>
      </c>
      <c r="H23" s="27">
        <f>RA!J27</f>
        <v>23.657728944875799</v>
      </c>
      <c r="I23" s="20">
        <f>VLOOKUP(B23,RMS!B:D,3,FALSE)</f>
        <v>355265.52415077499</v>
      </c>
      <c r="J23" s="21">
        <f>VLOOKUP(B23,RMS!B:E,4,FALSE)</f>
        <v>271217.806012463</v>
      </c>
      <c r="K23" s="22">
        <f t="shared" si="1"/>
        <v>3.9149224990978837E-2</v>
      </c>
      <c r="L23" s="22">
        <f t="shared" si="2"/>
        <v>-6.7124630440957844E-3</v>
      </c>
      <c r="M23" s="35"/>
    </row>
    <row r="24" spans="1:13" x14ac:dyDescent="0.15">
      <c r="A24" s="42"/>
      <c r="B24" s="12">
        <v>35</v>
      </c>
      <c r="C24" s="39" t="s">
        <v>26</v>
      </c>
      <c r="D24" s="39"/>
      <c r="E24" s="15">
        <f>VLOOKUP(C24,RA!B28:D59,3,0)</f>
        <v>2002846.9125000001</v>
      </c>
      <c r="F24" s="25">
        <f>VLOOKUP(C24,RA!B28:I63,8,0)</f>
        <v>-90771.034599999999</v>
      </c>
      <c r="G24" s="16">
        <f t="shared" si="0"/>
        <v>2093617.9471</v>
      </c>
      <c r="H24" s="27">
        <f>RA!J28</f>
        <v>-4.5321004832414999</v>
      </c>
      <c r="I24" s="20">
        <f>VLOOKUP(B24,RMS!B:D,3,FALSE)</f>
        <v>2002846.90864867</v>
      </c>
      <c r="J24" s="21">
        <f>VLOOKUP(B24,RMS!B:E,4,FALSE)</f>
        <v>2093617.93497257</v>
      </c>
      <c r="K24" s="22">
        <f t="shared" si="1"/>
        <v>3.8513301406055689E-3</v>
      </c>
      <c r="L24" s="22">
        <f t="shared" si="2"/>
        <v>1.2127429945394397E-2</v>
      </c>
      <c r="M24" s="35"/>
    </row>
    <row r="25" spans="1:13" x14ac:dyDescent="0.15">
      <c r="A25" s="42"/>
      <c r="B25" s="12">
        <v>36</v>
      </c>
      <c r="C25" s="39" t="s">
        <v>27</v>
      </c>
      <c r="D25" s="39"/>
      <c r="E25" s="15">
        <f>VLOOKUP(C25,RA!B28:D60,3,0)</f>
        <v>814870.45819999999</v>
      </c>
      <c r="F25" s="25">
        <f>VLOOKUP(C25,RA!B29:I64,8,0)</f>
        <v>119526.11320000001</v>
      </c>
      <c r="G25" s="16">
        <f t="shared" si="0"/>
        <v>695344.34499999997</v>
      </c>
      <c r="H25" s="27">
        <f>RA!J29</f>
        <v>14.6681122130781</v>
      </c>
      <c r="I25" s="20">
        <f>VLOOKUP(B25,RMS!B:D,3,FALSE)</f>
        <v>814870.45716991206</v>
      </c>
      <c r="J25" s="21">
        <f>VLOOKUP(B25,RMS!B:E,4,FALSE)</f>
        <v>695344.31219015003</v>
      </c>
      <c r="K25" s="22">
        <f t="shared" si="1"/>
        <v>1.0300879366695881E-3</v>
      </c>
      <c r="L25" s="22">
        <f t="shared" si="2"/>
        <v>3.2809849944896996E-2</v>
      </c>
      <c r="M25" s="35"/>
    </row>
    <row r="26" spans="1:13" x14ac:dyDescent="0.15">
      <c r="A26" s="42"/>
      <c r="B26" s="12">
        <v>37</v>
      </c>
      <c r="C26" s="39" t="s">
        <v>28</v>
      </c>
      <c r="D26" s="39"/>
      <c r="E26" s="15">
        <f>VLOOKUP(C26,RA!B30:D61,3,0)</f>
        <v>1182491.7626</v>
      </c>
      <c r="F26" s="25">
        <f>VLOOKUP(C26,RA!B30:I65,8,0)</f>
        <v>141832.48250000001</v>
      </c>
      <c r="G26" s="16">
        <f t="shared" si="0"/>
        <v>1040659.2801</v>
      </c>
      <c r="H26" s="27">
        <f>RA!J30</f>
        <v>11.9943738287146</v>
      </c>
      <c r="I26" s="20">
        <f>VLOOKUP(B26,RMS!B:D,3,FALSE)</f>
        <v>1182491.7688442499</v>
      </c>
      <c r="J26" s="21">
        <f>VLOOKUP(B26,RMS!B:E,4,FALSE)</f>
        <v>1040659.26786953</v>
      </c>
      <c r="K26" s="22">
        <f t="shared" si="1"/>
        <v>-6.2442498747259378E-3</v>
      </c>
      <c r="L26" s="22">
        <f t="shared" si="2"/>
        <v>1.223046996165067E-2</v>
      </c>
      <c r="M26" s="35"/>
    </row>
    <row r="27" spans="1:13" x14ac:dyDescent="0.15">
      <c r="A27" s="42"/>
      <c r="B27" s="12">
        <v>38</v>
      </c>
      <c r="C27" s="39" t="s">
        <v>29</v>
      </c>
      <c r="D27" s="39"/>
      <c r="E27" s="15">
        <f>VLOOKUP(C27,RA!B30:D62,3,0)</f>
        <v>543855.39850000001</v>
      </c>
      <c r="F27" s="25">
        <f>VLOOKUP(C27,RA!B31:I66,8,0)</f>
        <v>34634.538699999997</v>
      </c>
      <c r="G27" s="16">
        <f t="shared" si="0"/>
        <v>509220.85980000003</v>
      </c>
      <c r="H27" s="27">
        <f>RA!J31</f>
        <v>6.3683359208210604</v>
      </c>
      <c r="I27" s="20">
        <f>VLOOKUP(B27,RMS!B:D,3,FALSE)</f>
        <v>543855.39083893795</v>
      </c>
      <c r="J27" s="21">
        <f>VLOOKUP(B27,RMS!B:E,4,FALSE)</f>
        <v>509221.26317345101</v>
      </c>
      <c r="K27" s="22">
        <f t="shared" si="1"/>
        <v>7.6610620599240065E-3</v>
      </c>
      <c r="L27" s="22">
        <f t="shared" si="2"/>
        <v>-0.40337345097213984</v>
      </c>
      <c r="M27" s="35"/>
    </row>
    <row r="28" spans="1:13" x14ac:dyDescent="0.15">
      <c r="A28" s="42"/>
      <c r="B28" s="12">
        <v>39</v>
      </c>
      <c r="C28" s="39" t="s">
        <v>30</v>
      </c>
      <c r="D28" s="39"/>
      <c r="E28" s="15">
        <f>VLOOKUP(C28,RA!B32:D63,3,0)</f>
        <v>136759.35399999999</v>
      </c>
      <c r="F28" s="25">
        <f>VLOOKUP(C28,RA!B32:I67,8,0)</f>
        <v>36605.943899999998</v>
      </c>
      <c r="G28" s="16">
        <f t="shared" si="0"/>
        <v>100153.41009999999</v>
      </c>
      <c r="H28" s="27">
        <f>RA!J32</f>
        <v>26.766683835023098</v>
      </c>
      <c r="I28" s="20">
        <f>VLOOKUP(B28,RMS!B:D,3,FALSE)</f>
        <v>136759.27486958599</v>
      </c>
      <c r="J28" s="21">
        <f>VLOOKUP(B28,RMS!B:E,4,FALSE)</f>
        <v>100153.424652129</v>
      </c>
      <c r="K28" s="22">
        <f t="shared" si="1"/>
        <v>7.9130414000246674E-2</v>
      </c>
      <c r="L28" s="22">
        <f t="shared" si="2"/>
        <v>-1.4552129010553472E-2</v>
      </c>
      <c r="M28" s="35"/>
    </row>
    <row r="29" spans="1:13" x14ac:dyDescent="0.15">
      <c r="A29" s="42"/>
      <c r="B29" s="12">
        <v>40</v>
      </c>
      <c r="C29" s="39" t="s">
        <v>31</v>
      </c>
      <c r="D29" s="39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2"/>
      <c r="B30" s="12">
        <v>41</v>
      </c>
      <c r="C30" s="39" t="s">
        <v>36</v>
      </c>
      <c r="D30" s="39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2"/>
      <c r="B31" s="12">
        <v>42</v>
      </c>
      <c r="C31" s="39" t="s">
        <v>32</v>
      </c>
      <c r="D31" s="39"/>
      <c r="E31" s="15">
        <f>VLOOKUP(C31,RA!B34:D66,3,0)</f>
        <v>446729.15669999999</v>
      </c>
      <c r="F31" s="25">
        <f>VLOOKUP(C31,RA!B35:I70,8,0)</f>
        <v>13927.367099999999</v>
      </c>
      <c r="G31" s="16">
        <f t="shared" si="0"/>
        <v>432801.78960000002</v>
      </c>
      <c r="H31" s="27">
        <f>RA!J35</f>
        <v>3.1176310950648101</v>
      </c>
      <c r="I31" s="20">
        <f>VLOOKUP(B31,RMS!B:D,3,FALSE)</f>
        <v>446729.15649999998</v>
      </c>
      <c r="J31" s="21">
        <f>VLOOKUP(B31,RMS!B:E,4,FALSE)</f>
        <v>432801.78169999999</v>
      </c>
      <c r="K31" s="22">
        <f t="shared" si="1"/>
        <v>2.0000000949949026E-4</v>
      </c>
      <c r="L31" s="22">
        <f t="shared" si="2"/>
        <v>7.9000000259838998E-3</v>
      </c>
      <c r="M31" s="35"/>
    </row>
    <row r="32" spans="1:13" x14ac:dyDescent="0.15">
      <c r="A32" s="42"/>
      <c r="B32" s="12">
        <v>71</v>
      </c>
      <c r="C32" s="39" t="s">
        <v>37</v>
      </c>
      <c r="D32" s="39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2"/>
      <c r="B33" s="12">
        <v>72</v>
      </c>
      <c r="C33" s="39" t="s">
        <v>38</v>
      </c>
      <c r="D33" s="39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2"/>
      <c r="B34" s="12">
        <v>73</v>
      </c>
      <c r="C34" s="39" t="s">
        <v>39</v>
      </c>
      <c r="D34" s="39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2"/>
      <c r="B35" s="12">
        <v>75</v>
      </c>
      <c r="C35" s="39" t="s">
        <v>33</v>
      </c>
      <c r="D35" s="39"/>
      <c r="E35" s="15">
        <f>VLOOKUP(C35,RA!B8:D70,3,0)</f>
        <v>575009.83010000002</v>
      </c>
      <c r="F35" s="25">
        <f>VLOOKUP(C35,RA!B8:I74,8,0)</f>
        <v>24000.784500000002</v>
      </c>
      <c r="G35" s="16">
        <f t="shared" si="0"/>
        <v>551009.04560000007</v>
      </c>
      <c r="H35" s="27">
        <f>RA!J39</f>
        <v>4.1739781206568303</v>
      </c>
      <c r="I35" s="20">
        <f>VLOOKUP(B35,RMS!B:D,3,FALSE)</f>
        <v>575009.829059829</v>
      </c>
      <c r="J35" s="21">
        <f>VLOOKUP(B35,RMS!B:E,4,FALSE)</f>
        <v>551009.04273504298</v>
      </c>
      <c r="K35" s="22">
        <f t="shared" si="1"/>
        <v>1.0401710169389844E-3</v>
      </c>
      <c r="L35" s="22">
        <f t="shared" si="2"/>
        <v>2.8649570886045694E-3</v>
      </c>
      <c r="M35" s="35"/>
    </row>
    <row r="36" spans="1:13" x14ac:dyDescent="0.15">
      <c r="A36" s="42"/>
      <c r="B36" s="12">
        <v>76</v>
      </c>
      <c r="C36" s="39" t="s">
        <v>34</v>
      </c>
      <c r="D36" s="39"/>
      <c r="E36" s="15">
        <f>VLOOKUP(C36,RA!B8:D71,3,0)</f>
        <v>673030.09920000006</v>
      </c>
      <c r="F36" s="25">
        <f>VLOOKUP(C36,RA!B8:I75,8,0)</f>
        <v>38185.741300000002</v>
      </c>
      <c r="G36" s="16">
        <f t="shared" si="0"/>
        <v>634844.35790000006</v>
      </c>
      <c r="H36" s="27">
        <f>RA!J40</f>
        <v>5.6737048380733102</v>
      </c>
      <c r="I36" s="20">
        <f>VLOOKUP(B36,RMS!B:D,3,FALSE)</f>
        <v>673030.09137093998</v>
      </c>
      <c r="J36" s="21">
        <f>VLOOKUP(B36,RMS!B:E,4,FALSE)</f>
        <v>634844.34705897397</v>
      </c>
      <c r="K36" s="22">
        <f t="shared" si="1"/>
        <v>7.8290600795298815E-3</v>
      </c>
      <c r="L36" s="22">
        <f t="shared" si="2"/>
        <v>1.0841026087291539E-2</v>
      </c>
      <c r="M36" s="35"/>
    </row>
    <row r="37" spans="1:13" x14ac:dyDescent="0.15">
      <c r="A37" s="42"/>
      <c r="B37" s="12">
        <v>77</v>
      </c>
      <c r="C37" s="39" t="s">
        <v>40</v>
      </c>
      <c r="D37" s="39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2"/>
      <c r="B38" s="12">
        <v>78</v>
      </c>
      <c r="C38" s="39" t="s">
        <v>41</v>
      </c>
      <c r="D38" s="39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2"/>
      <c r="B39" s="12">
        <v>9101</v>
      </c>
      <c r="C39" s="39" t="s">
        <v>72</v>
      </c>
      <c r="D39" s="39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42"/>
      <c r="B40" s="12">
        <v>99</v>
      </c>
      <c r="C40" s="39" t="s">
        <v>35</v>
      </c>
      <c r="D40" s="39"/>
      <c r="E40" s="15">
        <f>VLOOKUP(C40,RA!B8:D74,3,0)</f>
        <v>26512.936300000001</v>
      </c>
      <c r="F40" s="25">
        <f>VLOOKUP(C40,RA!B8:I78,8,0)</f>
        <v>3529.3719000000001</v>
      </c>
      <c r="G40" s="16">
        <f t="shared" si="0"/>
        <v>22983.564400000003</v>
      </c>
      <c r="H40" s="27">
        <f>RA!J43</f>
        <v>0</v>
      </c>
      <c r="I40" s="20">
        <f>VLOOKUP(B40,RMS!B:D,3,FALSE)</f>
        <v>26512.9362378035</v>
      </c>
      <c r="J40" s="21">
        <f>VLOOKUP(B40,RMS!B:E,4,FALSE)</f>
        <v>22983.5649799561</v>
      </c>
      <c r="K40" s="22">
        <f t="shared" si="1"/>
        <v>6.2196500948630273E-5</v>
      </c>
      <c r="L40" s="22">
        <f t="shared" si="2"/>
        <v>-5.7995609677163884E-4</v>
      </c>
      <c r="M40" s="35"/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8.5" style="37" customWidth="1"/>
    <col min="2" max="3" width="9" style="37"/>
    <col min="4" max="5" width="11.5" style="37" bestFit="1" customWidth="1"/>
    <col min="6" max="7" width="12.25" style="37" bestFit="1" customWidth="1"/>
    <col min="8" max="8" width="9" style="37"/>
    <col min="9" max="9" width="12.25" style="37" bestFit="1" customWidth="1"/>
    <col min="10" max="10" width="9" style="37"/>
    <col min="11" max="11" width="12.25" style="37" bestFit="1" customWidth="1"/>
    <col min="12" max="12" width="10.5" style="37" bestFit="1" customWidth="1"/>
    <col min="13" max="13" width="12.25" style="37" bestFit="1" customWidth="1"/>
    <col min="14" max="15" width="13.875" style="37" bestFit="1" customWidth="1"/>
    <col min="16" max="17" width="9.25" style="37" bestFit="1" customWidth="1"/>
    <col min="18" max="18" width="10.5" style="37" bestFit="1" customWidth="1"/>
    <col min="19" max="20" width="9" style="37"/>
    <col min="21" max="21" width="10.5" style="37" bestFit="1" customWidth="1"/>
    <col min="22" max="22" width="36" style="37" bestFit="1" customWidth="1"/>
    <col min="23" max="16384" width="9" style="37"/>
  </cols>
  <sheetData>
    <row r="1" spans="1:23" ht="12.75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57" t="s">
        <v>47</v>
      </c>
      <c r="W1" s="45"/>
    </row>
    <row r="2" spans="1:23" ht="12.75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57"/>
      <c r="W2" s="45"/>
    </row>
    <row r="3" spans="1:23" ht="23.25" thickBot="1" x14ac:dyDescent="0.2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58" t="s">
        <v>48</v>
      </c>
      <c r="W3" s="45"/>
    </row>
    <row r="4" spans="1:23" ht="15" thickTop="1" thickBo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56"/>
      <c r="W4" s="45"/>
    </row>
    <row r="5" spans="1:23" ht="15" thickTop="1" thickBot="1" x14ac:dyDescent="0.25">
      <c r="A5" s="59"/>
      <c r="B5" s="60"/>
      <c r="C5" s="61"/>
      <c r="D5" s="62" t="s">
        <v>0</v>
      </c>
      <c r="E5" s="62" t="s">
        <v>60</v>
      </c>
      <c r="F5" s="62" t="s">
        <v>61</v>
      </c>
      <c r="G5" s="62" t="s">
        <v>49</v>
      </c>
      <c r="H5" s="62" t="s">
        <v>50</v>
      </c>
      <c r="I5" s="62" t="s">
        <v>1</v>
      </c>
      <c r="J5" s="62" t="s">
        <v>2</v>
      </c>
      <c r="K5" s="62" t="s">
        <v>51</v>
      </c>
      <c r="L5" s="62" t="s">
        <v>52</v>
      </c>
      <c r="M5" s="62" t="s">
        <v>53</v>
      </c>
      <c r="N5" s="62" t="s">
        <v>54</v>
      </c>
      <c r="O5" s="62" t="s">
        <v>55</v>
      </c>
      <c r="P5" s="62" t="s">
        <v>62</v>
      </c>
      <c r="Q5" s="62" t="s">
        <v>63</v>
      </c>
      <c r="R5" s="62" t="s">
        <v>56</v>
      </c>
      <c r="S5" s="62" t="s">
        <v>57</v>
      </c>
      <c r="T5" s="62" t="s">
        <v>58</v>
      </c>
      <c r="U5" s="63" t="s">
        <v>59</v>
      </c>
      <c r="V5" s="56"/>
      <c r="W5" s="56"/>
    </row>
    <row r="6" spans="1:23" ht="14.25" thickBot="1" x14ac:dyDescent="0.2">
      <c r="A6" s="64" t="s">
        <v>3</v>
      </c>
      <c r="B6" s="46" t="s">
        <v>4</v>
      </c>
      <c r="C6" s="47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4.25" thickBot="1" x14ac:dyDescent="0.2">
      <c r="A7" s="48" t="s">
        <v>5</v>
      </c>
      <c r="B7" s="49"/>
      <c r="C7" s="50"/>
      <c r="D7" s="66">
        <v>23075313.2414</v>
      </c>
      <c r="E7" s="66">
        <v>38778941</v>
      </c>
      <c r="F7" s="67">
        <v>59.504753472767597</v>
      </c>
      <c r="G7" s="66">
        <v>22450931.958999999</v>
      </c>
      <c r="H7" s="67">
        <v>2.7810929343167001</v>
      </c>
      <c r="I7" s="66">
        <v>1935808.2763</v>
      </c>
      <c r="J7" s="67">
        <v>8.3890877495301694</v>
      </c>
      <c r="K7" s="66">
        <v>2045258.3167000001</v>
      </c>
      <c r="L7" s="67">
        <v>9.1099038580449996</v>
      </c>
      <c r="M7" s="67">
        <v>-5.3514042459240997E-2</v>
      </c>
      <c r="N7" s="66">
        <v>531973044.45270002</v>
      </c>
      <c r="O7" s="66">
        <v>7024516766.8164997</v>
      </c>
      <c r="P7" s="66">
        <v>1137538</v>
      </c>
      <c r="Q7" s="66">
        <v>884814</v>
      </c>
      <c r="R7" s="67">
        <v>28.562387123169401</v>
      </c>
      <c r="S7" s="66">
        <v>20.285311999599099</v>
      </c>
      <c r="T7" s="66">
        <v>20.003122425391101</v>
      </c>
      <c r="U7" s="68">
        <v>1.39110295278482</v>
      </c>
      <c r="V7" s="56"/>
      <c r="W7" s="56"/>
    </row>
    <row r="8" spans="1:23" ht="14.25" thickBot="1" x14ac:dyDescent="0.2">
      <c r="A8" s="51">
        <v>42004</v>
      </c>
      <c r="B8" s="54" t="s">
        <v>6</v>
      </c>
      <c r="C8" s="55"/>
      <c r="D8" s="69">
        <v>809124.37289999996</v>
      </c>
      <c r="E8" s="69">
        <v>1096900</v>
      </c>
      <c r="F8" s="70">
        <v>73.764643349439297</v>
      </c>
      <c r="G8" s="69">
        <v>843184.71360000002</v>
      </c>
      <c r="H8" s="70">
        <v>-4.0394874516377799</v>
      </c>
      <c r="I8" s="69">
        <v>151751.78460000001</v>
      </c>
      <c r="J8" s="70">
        <v>18.7550628410937</v>
      </c>
      <c r="K8" s="69">
        <v>100235.1667</v>
      </c>
      <c r="L8" s="70">
        <v>11.8876878438703</v>
      </c>
      <c r="M8" s="70">
        <v>0.513957522055979</v>
      </c>
      <c r="N8" s="69">
        <v>20984971.7401</v>
      </c>
      <c r="O8" s="69">
        <v>267725429.38240001</v>
      </c>
      <c r="P8" s="69">
        <v>28385</v>
      </c>
      <c r="Q8" s="69">
        <v>24148</v>
      </c>
      <c r="R8" s="70">
        <v>17.545966539672001</v>
      </c>
      <c r="S8" s="69">
        <v>28.505350463272901</v>
      </c>
      <c r="T8" s="69">
        <v>28.2267782673513</v>
      </c>
      <c r="U8" s="71">
        <v>0.977262834499943</v>
      </c>
      <c r="V8" s="56"/>
      <c r="W8" s="56"/>
    </row>
    <row r="9" spans="1:23" ht="12" customHeight="1" thickBot="1" x14ac:dyDescent="0.2">
      <c r="A9" s="52"/>
      <c r="B9" s="54" t="s">
        <v>7</v>
      </c>
      <c r="C9" s="55"/>
      <c r="D9" s="69">
        <v>90635.996899999998</v>
      </c>
      <c r="E9" s="69">
        <v>155855</v>
      </c>
      <c r="F9" s="70">
        <v>58.154051458086002</v>
      </c>
      <c r="G9" s="69">
        <v>97888.572499999995</v>
      </c>
      <c r="H9" s="70">
        <v>-7.4090115064248199</v>
      </c>
      <c r="I9" s="69">
        <v>20864.0376</v>
      </c>
      <c r="J9" s="70">
        <v>23.0195930023472</v>
      </c>
      <c r="K9" s="69">
        <v>21771.975999999999</v>
      </c>
      <c r="L9" s="70">
        <v>22.241591070295801</v>
      </c>
      <c r="M9" s="70">
        <v>-4.1702158775115003E-2</v>
      </c>
      <c r="N9" s="69">
        <v>3086155.8857</v>
      </c>
      <c r="O9" s="69">
        <v>45122105.707999997</v>
      </c>
      <c r="P9" s="69">
        <v>5208</v>
      </c>
      <c r="Q9" s="69">
        <v>3706</v>
      </c>
      <c r="R9" s="70">
        <v>40.528872099298397</v>
      </c>
      <c r="S9" s="69">
        <v>17.403225211213499</v>
      </c>
      <c r="T9" s="69">
        <v>16.885510118726401</v>
      </c>
      <c r="U9" s="71">
        <v>2.97482269064442</v>
      </c>
      <c r="V9" s="56"/>
      <c r="W9" s="56"/>
    </row>
    <row r="10" spans="1:23" ht="14.25" thickBot="1" x14ac:dyDescent="0.2">
      <c r="A10" s="52"/>
      <c r="B10" s="54" t="s">
        <v>8</v>
      </c>
      <c r="C10" s="55"/>
      <c r="D10" s="69">
        <v>315065.78759999998</v>
      </c>
      <c r="E10" s="69">
        <v>220641</v>
      </c>
      <c r="F10" s="70">
        <v>142.79566698845599</v>
      </c>
      <c r="G10" s="69">
        <v>159298.06460000001</v>
      </c>
      <c r="H10" s="70">
        <v>97.783813878175593</v>
      </c>
      <c r="I10" s="69">
        <v>43842.810599999997</v>
      </c>
      <c r="J10" s="70">
        <v>13.9154463370875</v>
      </c>
      <c r="K10" s="69">
        <v>39774.693399999996</v>
      </c>
      <c r="L10" s="70">
        <v>24.968723568534799</v>
      </c>
      <c r="M10" s="70">
        <v>0.10227903353241199</v>
      </c>
      <c r="N10" s="69">
        <v>4420415.4604000002</v>
      </c>
      <c r="O10" s="69">
        <v>63228305.953900002</v>
      </c>
      <c r="P10" s="69">
        <v>111591</v>
      </c>
      <c r="Q10" s="69">
        <v>81925</v>
      </c>
      <c r="R10" s="70">
        <v>36.211168751907202</v>
      </c>
      <c r="S10" s="69">
        <v>2.8233978331585901</v>
      </c>
      <c r="T10" s="69">
        <v>2.2508082270369201</v>
      </c>
      <c r="U10" s="71">
        <v>20.280160287616901</v>
      </c>
      <c r="V10" s="56"/>
      <c r="W10" s="56"/>
    </row>
    <row r="11" spans="1:23" ht="14.25" thickBot="1" x14ac:dyDescent="0.2">
      <c r="A11" s="52"/>
      <c r="B11" s="54" t="s">
        <v>9</v>
      </c>
      <c r="C11" s="55"/>
      <c r="D11" s="69">
        <v>66944.346300000005</v>
      </c>
      <c r="E11" s="69">
        <v>170704</v>
      </c>
      <c r="F11" s="70">
        <v>39.216624273596402</v>
      </c>
      <c r="G11" s="69">
        <v>91038.179799999998</v>
      </c>
      <c r="H11" s="70">
        <v>-26.465636234084698</v>
      </c>
      <c r="I11" s="69">
        <v>17910.296600000001</v>
      </c>
      <c r="J11" s="70">
        <v>26.754009247828002</v>
      </c>
      <c r="K11" s="69">
        <v>8527.2654999999995</v>
      </c>
      <c r="L11" s="70">
        <v>9.3666915559311299</v>
      </c>
      <c r="M11" s="70">
        <v>1.1003563920931001</v>
      </c>
      <c r="N11" s="69">
        <v>2888780.5507999999</v>
      </c>
      <c r="O11" s="69">
        <v>27353494.7751</v>
      </c>
      <c r="P11" s="69">
        <v>3146</v>
      </c>
      <c r="Q11" s="69">
        <v>2718</v>
      </c>
      <c r="R11" s="70">
        <v>15.7468727005151</v>
      </c>
      <c r="S11" s="69">
        <v>21.279194628099201</v>
      </c>
      <c r="T11" s="69">
        <v>22.235322626931602</v>
      </c>
      <c r="U11" s="71">
        <v>-4.4932527548285401</v>
      </c>
      <c r="V11" s="56"/>
      <c r="W11" s="56"/>
    </row>
    <row r="12" spans="1:23" ht="14.25" thickBot="1" x14ac:dyDescent="0.2">
      <c r="A12" s="52"/>
      <c r="B12" s="54" t="s">
        <v>10</v>
      </c>
      <c r="C12" s="55"/>
      <c r="D12" s="69">
        <v>319652.32040000003</v>
      </c>
      <c r="E12" s="69">
        <v>618767</v>
      </c>
      <c r="F12" s="70">
        <v>51.659561741334002</v>
      </c>
      <c r="G12" s="69">
        <v>359750.75099999999</v>
      </c>
      <c r="H12" s="70">
        <v>-11.1461700881898</v>
      </c>
      <c r="I12" s="69">
        <v>28644.489099999999</v>
      </c>
      <c r="J12" s="70">
        <v>8.9611391101917999</v>
      </c>
      <c r="K12" s="69">
        <v>-1336.5226</v>
      </c>
      <c r="L12" s="70">
        <v>-0.37151349824423302</v>
      </c>
      <c r="M12" s="70">
        <v>-22.432102307884701</v>
      </c>
      <c r="N12" s="69">
        <v>8730838.4456999991</v>
      </c>
      <c r="O12" s="69">
        <v>95506888.239800006</v>
      </c>
      <c r="P12" s="69">
        <v>3210</v>
      </c>
      <c r="Q12" s="69">
        <v>2744</v>
      </c>
      <c r="R12" s="70">
        <v>16.982507288629701</v>
      </c>
      <c r="S12" s="69">
        <v>99.580162118380102</v>
      </c>
      <c r="T12" s="69">
        <v>122.394557762391</v>
      </c>
      <c r="U12" s="71">
        <v>-22.910582950135201</v>
      </c>
      <c r="V12" s="56"/>
      <c r="W12" s="56"/>
    </row>
    <row r="13" spans="1:23" ht="14.25" thickBot="1" x14ac:dyDescent="0.2">
      <c r="A13" s="52"/>
      <c r="B13" s="54" t="s">
        <v>11</v>
      </c>
      <c r="C13" s="55"/>
      <c r="D13" s="69">
        <v>347473.91560000001</v>
      </c>
      <c r="E13" s="69">
        <v>776100</v>
      </c>
      <c r="F13" s="70">
        <v>44.771796881845098</v>
      </c>
      <c r="G13" s="69">
        <v>469614.24739999999</v>
      </c>
      <c r="H13" s="70">
        <v>-26.008651244340399</v>
      </c>
      <c r="I13" s="69">
        <v>67615.183399999994</v>
      </c>
      <c r="J13" s="70">
        <v>19.4590673902084</v>
      </c>
      <c r="K13" s="69">
        <v>74056.256800000003</v>
      </c>
      <c r="L13" s="70">
        <v>15.769593280018499</v>
      </c>
      <c r="M13" s="70">
        <v>-8.6975411374018999E-2</v>
      </c>
      <c r="N13" s="69">
        <v>12412944.5833</v>
      </c>
      <c r="O13" s="69">
        <v>136126939.24680001</v>
      </c>
      <c r="P13" s="69">
        <v>10845</v>
      </c>
      <c r="Q13" s="69">
        <v>9014</v>
      </c>
      <c r="R13" s="70">
        <v>20.3128466829376</v>
      </c>
      <c r="S13" s="69">
        <v>32.040010659289997</v>
      </c>
      <c r="T13" s="69">
        <v>31.940378477923201</v>
      </c>
      <c r="U13" s="71">
        <v>0.31096176098766898</v>
      </c>
      <c r="V13" s="56"/>
      <c r="W13" s="56"/>
    </row>
    <row r="14" spans="1:23" ht="14.25" thickBot="1" x14ac:dyDescent="0.2">
      <c r="A14" s="52"/>
      <c r="B14" s="54" t="s">
        <v>12</v>
      </c>
      <c r="C14" s="55"/>
      <c r="D14" s="69">
        <v>250790.89660000001</v>
      </c>
      <c r="E14" s="69">
        <v>246675</v>
      </c>
      <c r="F14" s="70">
        <v>101.668550359785</v>
      </c>
      <c r="G14" s="69">
        <v>255495.03460000001</v>
      </c>
      <c r="H14" s="70">
        <v>-1.84118568384889</v>
      </c>
      <c r="I14" s="69">
        <v>39972.638099999996</v>
      </c>
      <c r="J14" s="70">
        <v>15.938632000568401</v>
      </c>
      <c r="K14" s="69">
        <v>42011.991800000003</v>
      </c>
      <c r="L14" s="70">
        <v>16.443369189453499</v>
      </c>
      <c r="M14" s="70">
        <v>-4.8542180758971001E-2</v>
      </c>
      <c r="N14" s="69">
        <v>7507394.3393000001</v>
      </c>
      <c r="O14" s="69">
        <v>67740461.194000006</v>
      </c>
      <c r="P14" s="69">
        <v>3202</v>
      </c>
      <c r="Q14" s="69">
        <v>2636</v>
      </c>
      <c r="R14" s="70">
        <v>21.471927162367201</v>
      </c>
      <c r="S14" s="69">
        <v>78.323203185509101</v>
      </c>
      <c r="T14" s="69">
        <v>76.422443171471897</v>
      </c>
      <c r="U14" s="71">
        <v>2.4268159839366898</v>
      </c>
      <c r="V14" s="56"/>
      <c r="W14" s="56"/>
    </row>
    <row r="15" spans="1:23" ht="14.25" thickBot="1" x14ac:dyDescent="0.2">
      <c r="A15" s="52"/>
      <c r="B15" s="54" t="s">
        <v>13</v>
      </c>
      <c r="C15" s="55"/>
      <c r="D15" s="69">
        <v>242550.4474</v>
      </c>
      <c r="E15" s="69">
        <v>161231</v>
      </c>
      <c r="F15" s="70">
        <v>150.43660797241199</v>
      </c>
      <c r="G15" s="69">
        <v>132005.34589999999</v>
      </c>
      <c r="H15" s="70">
        <v>83.742897491244705</v>
      </c>
      <c r="I15" s="69">
        <v>14908.322</v>
      </c>
      <c r="J15" s="70">
        <v>6.1464829934591201</v>
      </c>
      <c r="K15" s="69">
        <v>4368.9039000000002</v>
      </c>
      <c r="L15" s="70">
        <v>3.3096416438389098</v>
      </c>
      <c r="M15" s="70">
        <v>2.4123712357234499</v>
      </c>
      <c r="N15" s="69">
        <v>4779794.2016000003</v>
      </c>
      <c r="O15" s="69">
        <v>51787896.514700003</v>
      </c>
      <c r="P15" s="69">
        <v>10775</v>
      </c>
      <c r="Q15" s="69">
        <v>8502</v>
      </c>
      <c r="R15" s="70">
        <v>26.7348859091978</v>
      </c>
      <c r="S15" s="69">
        <v>22.5104823573086</v>
      </c>
      <c r="T15" s="69">
        <v>23.338487532345301</v>
      </c>
      <c r="U15" s="71">
        <v>-3.67830934003914</v>
      </c>
      <c r="V15" s="56"/>
      <c r="W15" s="56"/>
    </row>
    <row r="16" spans="1:23" ht="14.25" thickBot="1" x14ac:dyDescent="0.2">
      <c r="A16" s="52"/>
      <c r="B16" s="54" t="s">
        <v>14</v>
      </c>
      <c r="C16" s="55"/>
      <c r="D16" s="69">
        <v>1068643.9298</v>
      </c>
      <c r="E16" s="69">
        <v>1291000</v>
      </c>
      <c r="F16" s="70">
        <v>82.776446924864402</v>
      </c>
      <c r="G16" s="69">
        <v>949714.25569999998</v>
      </c>
      <c r="H16" s="70">
        <v>12.522679678251301</v>
      </c>
      <c r="I16" s="69">
        <v>37368.085500000001</v>
      </c>
      <c r="J16" s="70">
        <v>3.4967760970666402</v>
      </c>
      <c r="K16" s="69">
        <v>52238.3148</v>
      </c>
      <c r="L16" s="70">
        <v>5.5004244157098601</v>
      </c>
      <c r="M16" s="70">
        <v>-0.284661351671322</v>
      </c>
      <c r="N16" s="69">
        <v>21484512.809900001</v>
      </c>
      <c r="O16" s="69">
        <v>357270296.14139998</v>
      </c>
      <c r="P16" s="69">
        <v>52159</v>
      </c>
      <c r="Q16" s="69">
        <v>34905</v>
      </c>
      <c r="R16" s="70">
        <v>49.431313565391797</v>
      </c>
      <c r="S16" s="69">
        <v>20.4881981978182</v>
      </c>
      <c r="T16" s="69">
        <v>24.431051892279001</v>
      </c>
      <c r="U16" s="71">
        <v>-19.244511676388999</v>
      </c>
      <c r="V16" s="56"/>
      <c r="W16" s="56"/>
    </row>
    <row r="17" spans="1:23" ht="12" thickBot="1" x14ac:dyDescent="0.2">
      <c r="A17" s="52"/>
      <c r="B17" s="54" t="s">
        <v>15</v>
      </c>
      <c r="C17" s="55"/>
      <c r="D17" s="69">
        <v>684072.58219999995</v>
      </c>
      <c r="E17" s="69">
        <v>1385400</v>
      </c>
      <c r="F17" s="70">
        <v>49.377261599538002</v>
      </c>
      <c r="G17" s="69">
        <v>760706.41749999998</v>
      </c>
      <c r="H17" s="70">
        <v>-10.074035598628299</v>
      </c>
      <c r="I17" s="69">
        <v>70474.037500000006</v>
      </c>
      <c r="J17" s="70">
        <v>10.302128653271399</v>
      </c>
      <c r="K17" s="69">
        <v>-14038.2305</v>
      </c>
      <c r="L17" s="70">
        <v>-1.84542028002544</v>
      </c>
      <c r="M17" s="70">
        <v>-6.0201510439652601</v>
      </c>
      <c r="N17" s="69">
        <v>15201250.331599999</v>
      </c>
      <c r="O17" s="69">
        <v>331262623.96499997</v>
      </c>
      <c r="P17" s="69">
        <v>15388</v>
      </c>
      <c r="Q17" s="69">
        <v>10537</v>
      </c>
      <c r="R17" s="70">
        <v>46.037771661763301</v>
      </c>
      <c r="S17" s="69">
        <v>44.454937756693496</v>
      </c>
      <c r="T17" s="69">
        <v>45.653296754294402</v>
      </c>
      <c r="U17" s="71">
        <v>-2.6956712978873401</v>
      </c>
      <c r="V17" s="38"/>
      <c r="W17" s="38"/>
    </row>
    <row r="18" spans="1:23" ht="12" thickBot="1" x14ac:dyDescent="0.2">
      <c r="A18" s="52"/>
      <c r="B18" s="54" t="s">
        <v>16</v>
      </c>
      <c r="C18" s="55"/>
      <c r="D18" s="69">
        <v>2366990.0351</v>
      </c>
      <c r="E18" s="69">
        <v>3922900</v>
      </c>
      <c r="F18" s="70">
        <v>60.3377612251141</v>
      </c>
      <c r="G18" s="69">
        <v>2499499.2598999999</v>
      </c>
      <c r="H18" s="70">
        <v>-5.3014308476050997</v>
      </c>
      <c r="I18" s="69">
        <v>398144.40710000001</v>
      </c>
      <c r="J18" s="70">
        <v>16.820704827478501</v>
      </c>
      <c r="K18" s="69">
        <v>389503.70779999997</v>
      </c>
      <c r="L18" s="70">
        <v>15.583269579187</v>
      </c>
      <c r="M18" s="70">
        <v>2.2183869182669999E-2</v>
      </c>
      <c r="N18" s="69">
        <v>53103553.499200001</v>
      </c>
      <c r="O18" s="69">
        <v>794223426.71459997</v>
      </c>
      <c r="P18" s="69">
        <v>101026</v>
      </c>
      <c r="Q18" s="69">
        <v>68809</v>
      </c>
      <c r="R18" s="70">
        <v>46.820910055370703</v>
      </c>
      <c r="S18" s="69">
        <v>23.429513542058501</v>
      </c>
      <c r="T18" s="69">
        <v>21.8453170907875</v>
      </c>
      <c r="U18" s="71">
        <v>6.7615422250535904</v>
      </c>
      <c r="V18" s="38"/>
      <c r="W18" s="38"/>
    </row>
    <row r="19" spans="1:23" ht="12" thickBot="1" x14ac:dyDescent="0.2">
      <c r="A19" s="52"/>
      <c r="B19" s="54" t="s">
        <v>17</v>
      </c>
      <c r="C19" s="55"/>
      <c r="D19" s="69">
        <v>777085.84039999999</v>
      </c>
      <c r="E19" s="69">
        <v>1237300</v>
      </c>
      <c r="F19" s="70">
        <v>62.8049656833428</v>
      </c>
      <c r="G19" s="69">
        <v>750302.22349999996</v>
      </c>
      <c r="H19" s="70">
        <v>3.56971045281729</v>
      </c>
      <c r="I19" s="69">
        <v>52460.682200000003</v>
      </c>
      <c r="J19" s="70">
        <v>6.7509507280426302</v>
      </c>
      <c r="K19" s="69">
        <v>81308.570399999997</v>
      </c>
      <c r="L19" s="70">
        <v>10.8367758822189</v>
      </c>
      <c r="M19" s="70">
        <v>-0.35479517175227598</v>
      </c>
      <c r="N19" s="69">
        <v>20038185.902600002</v>
      </c>
      <c r="O19" s="69">
        <v>267501511.56200001</v>
      </c>
      <c r="P19" s="69">
        <v>20157</v>
      </c>
      <c r="Q19" s="69">
        <v>14032</v>
      </c>
      <c r="R19" s="70">
        <v>43.650228050171002</v>
      </c>
      <c r="S19" s="69">
        <v>38.551661477402398</v>
      </c>
      <c r="T19" s="69">
        <v>38.602145496009101</v>
      </c>
      <c r="U19" s="71">
        <v>-0.130951602789735</v>
      </c>
      <c r="V19" s="38"/>
      <c r="W19" s="38"/>
    </row>
    <row r="20" spans="1:23" ht="12" thickBot="1" x14ac:dyDescent="0.2">
      <c r="A20" s="52"/>
      <c r="B20" s="54" t="s">
        <v>18</v>
      </c>
      <c r="C20" s="55"/>
      <c r="D20" s="69">
        <v>1541437.0604999999</v>
      </c>
      <c r="E20" s="69">
        <v>2250500</v>
      </c>
      <c r="F20" s="70">
        <v>68.493093112641702</v>
      </c>
      <c r="G20" s="69">
        <v>1788540.0612999999</v>
      </c>
      <c r="H20" s="70">
        <v>-13.8159052820093</v>
      </c>
      <c r="I20" s="69">
        <v>112982.2369</v>
      </c>
      <c r="J20" s="70">
        <v>7.3296691636148701</v>
      </c>
      <c r="K20" s="69">
        <v>62736.966399999998</v>
      </c>
      <c r="L20" s="70">
        <v>3.5077193828356101</v>
      </c>
      <c r="M20" s="70">
        <v>0.80088779204982397</v>
      </c>
      <c r="N20" s="69">
        <v>32467596.9333</v>
      </c>
      <c r="O20" s="69">
        <v>416863528.68629998</v>
      </c>
      <c r="P20" s="69">
        <v>51835</v>
      </c>
      <c r="Q20" s="69">
        <v>41182</v>
      </c>
      <c r="R20" s="70">
        <v>25.868097712592899</v>
      </c>
      <c r="S20" s="69">
        <v>29.737379386514899</v>
      </c>
      <c r="T20" s="69">
        <v>29.924779862561302</v>
      </c>
      <c r="U20" s="71">
        <v>-0.63018490503365299</v>
      </c>
      <c r="V20" s="38"/>
      <c r="W20" s="38"/>
    </row>
    <row r="21" spans="1:23" ht="12" thickBot="1" x14ac:dyDescent="0.2">
      <c r="A21" s="52"/>
      <c r="B21" s="54" t="s">
        <v>19</v>
      </c>
      <c r="C21" s="55"/>
      <c r="D21" s="69">
        <v>506853.69270000001</v>
      </c>
      <c r="E21" s="69">
        <v>522100</v>
      </c>
      <c r="F21" s="70">
        <v>97.079810898295406</v>
      </c>
      <c r="G21" s="69">
        <v>468804.59740000003</v>
      </c>
      <c r="H21" s="70">
        <v>8.11619500129075</v>
      </c>
      <c r="I21" s="69">
        <v>27249.659800000001</v>
      </c>
      <c r="J21" s="70">
        <v>5.3762377965210399</v>
      </c>
      <c r="K21" s="69">
        <v>61092.940499999997</v>
      </c>
      <c r="L21" s="70">
        <v>13.0316427865304</v>
      </c>
      <c r="M21" s="70">
        <v>-0.55396385282846194</v>
      </c>
      <c r="N21" s="69">
        <v>11752834.611</v>
      </c>
      <c r="O21" s="69">
        <v>156847233.96529999</v>
      </c>
      <c r="P21" s="69">
        <v>42580</v>
      </c>
      <c r="Q21" s="69">
        <v>33522</v>
      </c>
      <c r="R21" s="70">
        <v>27.021060795895199</v>
      </c>
      <c r="S21" s="69">
        <v>11.903562534053499</v>
      </c>
      <c r="T21" s="69">
        <v>12.077862830380001</v>
      </c>
      <c r="U21" s="71">
        <v>-1.4642700101576001</v>
      </c>
      <c r="V21" s="38"/>
      <c r="W21" s="38"/>
    </row>
    <row r="22" spans="1:23" ht="12" thickBot="1" x14ac:dyDescent="0.2">
      <c r="A22" s="52"/>
      <c r="B22" s="54" t="s">
        <v>20</v>
      </c>
      <c r="C22" s="55"/>
      <c r="D22" s="69">
        <v>1427813.7975000001</v>
      </c>
      <c r="E22" s="69">
        <v>1565900</v>
      </c>
      <c r="F22" s="70">
        <v>91.181671722332197</v>
      </c>
      <c r="G22" s="69">
        <v>1310000.3784</v>
      </c>
      <c r="H22" s="70">
        <v>8.9933881732075598</v>
      </c>
      <c r="I22" s="69">
        <v>145766.2574</v>
      </c>
      <c r="J22" s="70">
        <v>10.2090523046651</v>
      </c>
      <c r="K22" s="69">
        <v>163193.0091</v>
      </c>
      <c r="L22" s="70">
        <v>12.457478012282699</v>
      </c>
      <c r="M22" s="70">
        <v>-0.106786141122757</v>
      </c>
      <c r="N22" s="69">
        <v>31834349.005399998</v>
      </c>
      <c r="O22" s="69">
        <v>473979424.04220003</v>
      </c>
      <c r="P22" s="69">
        <v>85969</v>
      </c>
      <c r="Q22" s="69">
        <v>60712</v>
      </c>
      <c r="R22" s="70">
        <v>41.601330873632897</v>
      </c>
      <c r="S22" s="69">
        <v>16.608472792518199</v>
      </c>
      <c r="T22" s="69">
        <v>16.294786029121099</v>
      </c>
      <c r="U22" s="71">
        <v>1.8887152799410001</v>
      </c>
      <c r="V22" s="38"/>
      <c r="W22" s="38"/>
    </row>
    <row r="23" spans="1:23" ht="12" thickBot="1" x14ac:dyDescent="0.2">
      <c r="A23" s="52"/>
      <c r="B23" s="54" t="s">
        <v>21</v>
      </c>
      <c r="C23" s="55"/>
      <c r="D23" s="69">
        <v>3768939.7154999999</v>
      </c>
      <c r="E23" s="69">
        <v>4722100</v>
      </c>
      <c r="F23" s="70">
        <v>79.814906831706196</v>
      </c>
      <c r="G23" s="69">
        <v>3562742.5759000001</v>
      </c>
      <c r="H23" s="70">
        <v>5.7875957975411998</v>
      </c>
      <c r="I23" s="69">
        <v>49192.093500000003</v>
      </c>
      <c r="J23" s="70">
        <v>1.3051971433157801</v>
      </c>
      <c r="K23" s="69">
        <v>28374.79</v>
      </c>
      <c r="L23" s="70">
        <v>0.79643110316024202</v>
      </c>
      <c r="M23" s="70">
        <v>0.73365489224766101</v>
      </c>
      <c r="N23" s="69">
        <v>81800374.247700006</v>
      </c>
      <c r="O23" s="69">
        <v>1051248874.9074</v>
      </c>
      <c r="P23" s="69">
        <v>106935</v>
      </c>
      <c r="Q23" s="69">
        <v>87341</v>
      </c>
      <c r="R23" s="70">
        <v>22.433908473683601</v>
      </c>
      <c r="S23" s="69">
        <v>35.245146261747799</v>
      </c>
      <c r="T23" s="69">
        <v>34.245274344236996</v>
      </c>
      <c r="U23" s="71">
        <v>2.8369067050688099</v>
      </c>
      <c r="V23" s="38"/>
      <c r="W23" s="38"/>
    </row>
    <row r="24" spans="1:23" ht="12" thickBot="1" x14ac:dyDescent="0.2">
      <c r="A24" s="52"/>
      <c r="B24" s="54" t="s">
        <v>22</v>
      </c>
      <c r="C24" s="55"/>
      <c r="D24" s="69">
        <v>379231.52309999999</v>
      </c>
      <c r="E24" s="69">
        <v>438800</v>
      </c>
      <c r="F24" s="70">
        <v>86.424686212397503</v>
      </c>
      <c r="G24" s="69">
        <v>373211.22730000003</v>
      </c>
      <c r="H24" s="70">
        <v>1.6131068305618399</v>
      </c>
      <c r="I24" s="69">
        <v>61012.549099999997</v>
      </c>
      <c r="J24" s="70">
        <v>16.088469808959299</v>
      </c>
      <c r="K24" s="69">
        <v>68945.255999999994</v>
      </c>
      <c r="L24" s="70">
        <v>18.473521415415401</v>
      </c>
      <c r="M24" s="70">
        <v>-0.115058052725194</v>
      </c>
      <c r="N24" s="69">
        <v>8517376.8585999999</v>
      </c>
      <c r="O24" s="69">
        <v>110302244.667</v>
      </c>
      <c r="P24" s="69">
        <v>32508</v>
      </c>
      <c r="Q24" s="69">
        <v>24856</v>
      </c>
      <c r="R24" s="70">
        <v>30.785323463147702</v>
      </c>
      <c r="S24" s="69">
        <v>11.665790669988899</v>
      </c>
      <c r="T24" s="69">
        <v>10.780041277759899</v>
      </c>
      <c r="U24" s="71">
        <v>7.5927077493999802</v>
      </c>
      <c r="V24" s="38"/>
      <c r="W24" s="38"/>
    </row>
    <row r="25" spans="1:23" ht="12" thickBot="1" x14ac:dyDescent="0.2">
      <c r="A25" s="52"/>
      <c r="B25" s="54" t="s">
        <v>23</v>
      </c>
      <c r="C25" s="55"/>
      <c r="D25" s="69">
        <v>559905.17139999999</v>
      </c>
      <c r="E25" s="69">
        <v>903798</v>
      </c>
      <c r="F25" s="70">
        <v>61.950255632342603</v>
      </c>
      <c r="G25" s="69">
        <v>432112.98310000001</v>
      </c>
      <c r="H25" s="70">
        <v>29.573790489517901</v>
      </c>
      <c r="I25" s="69">
        <v>47132.012499999997</v>
      </c>
      <c r="J25" s="70">
        <v>8.4178562562924704</v>
      </c>
      <c r="K25" s="69">
        <v>34682.154000000002</v>
      </c>
      <c r="L25" s="70">
        <v>8.0261772629900001</v>
      </c>
      <c r="M25" s="70">
        <v>0.35897016373319801</v>
      </c>
      <c r="N25" s="69">
        <v>12064478.510299999</v>
      </c>
      <c r="O25" s="69">
        <v>114838753.30320001</v>
      </c>
      <c r="P25" s="69">
        <v>25173</v>
      </c>
      <c r="Q25" s="69">
        <v>17672</v>
      </c>
      <c r="R25" s="70">
        <v>42.445676776822097</v>
      </c>
      <c r="S25" s="69">
        <v>22.242290207762299</v>
      </c>
      <c r="T25" s="69">
        <v>23.7873769748755</v>
      </c>
      <c r="U25" s="71">
        <v>-6.9466172443609704</v>
      </c>
      <c r="V25" s="38"/>
      <c r="W25" s="38"/>
    </row>
    <row r="26" spans="1:23" ht="12" thickBot="1" x14ac:dyDescent="0.2">
      <c r="A26" s="52"/>
      <c r="B26" s="54" t="s">
        <v>24</v>
      </c>
      <c r="C26" s="55"/>
      <c r="D26" s="69">
        <v>794730.33810000005</v>
      </c>
      <c r="E26" s="69">
        <v>1088600</v>
      </c>
      <c r="F26" s="70">
        <v>73.004807835752302</v>
      </c>
      <c r="G26" s="69">
        <v>860182.90430000005</v>
      </c>
      <c r="H26" s="70">
        <v>-7.6091452030500601</v>
      </c>
      <c r="I26" s="69">
        <v>142997.62030000001</v>
      </c>
      <c r="J26" s="70">
        <v>17.9932253048086</v>
      </c>
      <c r="K26" s="69">
        <v>151164.89420000001</v>
      </c>
      <c r="L26" s="70">
        <v>17.573575741198301</v>
      </c>
      <c r="M26" s="70">
        <v>-5.4028906269693998E-2</v>
      </c>
      <c r="N26" s="69">
        <v>18676624.795600001</v>
      </c>
      <c r="O26" s="69">
        <v>227222408.2123</v>
      </c>
      <c r="P26" s="69">
        <v>62348</v>
      </c>
      <c r="Q26" s="69">
        <v>49385</v>
      </c>
      <c r="R26" s="70">
        <v>26.2488609901792</v>
      </c>
      <c r="S26" s="69">
        <v>12.746685348367199</v>
      </c>
      <c r="T26" s="69">
        <v>12.608243270223801</v>
      </c>
      <c r="U26" s="71">
        <v>1.0861025777278499</v>
      </c>
      <c r="V26" s="38"/>
      <c r="W26" s="38"/>
    </row>
    <row r="27" spans="1:23" ht="12" thickBot="1" x14ac:dyDescent="0.2">
      <c r="A27" s="52"/>
      <c r="B27" s="54" t="s">
        <v>25</v>
      </c>
      <c r="C27" s="55"/>
      <c r="D27" s="69">
        <v>355265.56329999998</v>
      </c>
      <c r="E27" s="69">
        <v>430368</v>
      </c>
      <c r="F27" s="70">
        <v>82.549251640456504</v>
      </c>
      <c r="G27" s="69">
        <v>303313.99489999999</v>
      </c>
      <c r="H27" s="70">
        <v>17.127982642913601</v>
      </c>
      <c r="I27" s="69">
        <v>84047.763999999996</v>
      </c>
      <c r="J27" s="70">
        <v>23.657728944875799</v>
      </c>
      <c r="K27" s="69">
        <v>89223.619200000001</v>
      </c>
      <c r="L27" s="70">
        <v>29.416255332833</v>
      </c>
      <c r="M27" s="70">
        <v>-5.8009922108159001E-2</v>
      </c>
      <c r="N27" s="69">
        <v>8422394.0248000007</v>
      </c>
      <c r="O27" s="69">
        <v>102189143.2378</v>
      </c>
      <c r="P27" s="69">
        <v>42697</v>
      </c>
      <c r="Q27" s="69">
        <v>33178</v>
      </c>
      <c r="R27" s="70">
        <v>28.690698655735702</v>
      </c>
      <c r="S27" s="69">
        <v>8.3206211982106506</v>
      </c>
      <c r="T27" s="69">
        <v>7.9484060341189897</v>
      </c>
      <c r="U27" s="71">
        <v>4.4734059540133604</v>
      </c>
      <c r="V27" s="38"/>
      <c r="W27" s="38"/>
    </row>
    <row r="28" spans="1:23" ht="12" thickBot="1" x14ac:dyDescent="0.2">
      <c r="A28" s="52"/>
      <c r="B28" s="54" t="s">
        <v>26</v>
      </c>
      <c r="C28" s="55"/>
      <c r="D28" s="69">
        <v>2002846.9125000001</v>
      </c>
      <c r="E28" s="69">
        <v>2576000</v>
      </c>
      <c r="F28" s="70">
        <v>77.750268342391294</v>
      </c>
      <c r="G28" s="69">
        <v>1313854.6255000001</v>
      </c>
      <c r="H28" s="70">
        <v>52.440526800124303</v>
      </c>
      <c r="I28" s="69">
        <v>-90771.034599999999</v>
      </c>
      <c r="J28" s="70">
        <v>-4.5321004832414999</v>
      </c>
      <c r="K28" s="69">
        <v>70628.169500000004</v>
      </c>
      <c r="L28" s="70">
        <v>5.3756456863042796</v>
      </c>
      <c r="M28" s="70">
        <v>-2.2851959103938002</v>
      </c>
      <c r="N28" s="69">
        <v>41698590.007600002</v>
      </c>
      <c r="O28" s="69">
        <v>375164646.51429999</v>
      </c>
      <c r="P28" s="69">
        <v>59931</v>
      </c>
      <c r="Q28" s="69">
        <v>54574</v>
      </c>
      <c r="R28" s="70">
        <v>9.8160296111701602</v>
      </c>
      <c r="S28" s="69">
        <v>33.419213971066704</v>
      </c>
      <c r="T28" s="69">
        <v>35.236084723494699</v>
      </c>
      <c r="U28" s="71">
        <v>-5.4366052834185998</v>
      </c>
      <c r="V28" s="38"/>
      <c r="W28" s="38"/>
    </row>
    <row r="29" spans="1:23" ht="12" thickBot="1" x14ac:dyDescent="0.2">
      <c r="A29" s="52"/>
      <c r="B29" s="54" t="s">
        <v>27</v>
      </c>
      <c r="C29" s="55"/>
      <c r="D29" s="69">
        <v>814870.45819999999</v>
      </c>
      <c r="E29" s="69">
        <v>767200</v>
      </c>
      <c r="F29" s="70">
        <v>106.213563373306</v>
      </c>
      <c r="G29" s="69">
        <v>641109.18859999999</v>
      </c>
      <c r="H29" s="70">
        <v>27.103225579943</v>
      </c>
      <c r="I29" s="69">
        <v>119526.11320000001</v>
      </c>
      <c r="J29" s="70">
        <v>14.6681122130781</v>
      </c>
      <c r="K29" s="69">
        <v>108774.6459</v>
      </c>
      <c r="L29" s="70">
        <v>16.966633427534099</v>
      </c>
      <c r="M29" s="70">
        <v>9.8841666741753001E-2</v>
      </c>
      <c r="N29" s="69">
        <v>21315098.010299999</v>
      </c>
      <c r="O29" s="69">
        <v>248092348.22600001</v>
      </c>
      <c r="P29" s="69">
        <v>110802</v>
      </c>
      <c r="Q29" s="69">
        <v>97942</v>
      </c>
      <c r="R29" s="70">
        <v>13.1302199260787</v>
      </c>
      <c r="S29" s="69">
        <v>7.3542937690655403</v>
      </c>
      <c r="T29" s="69">
        <v>7.4358584396887899</v>
      </c>
      <c r="U29" s="71">
        <v>-1.1090755031617101</v>
      </c>
      <c r="V29" s="38"/>
      <c r="W29" s="38"/>
    </row>
    <row r="30" spans="1:23" ht="12" thickBot="1" x14ac:dyDescent="0.2">
      <c r="A30" s="52"/>
      <c r="B30" s="54" t="s">
        <v>28</v>
      </c>
      <c r="C30" s="55"/>
      <c r="D30" s="69">
        <v>1182491.7626</v>
      </c>
      <c r="E30" s="69">
        <v>1486100</v>
      </c>
      <c r="F30" s="70">
        <v>79.570134082497802</v>
      </c>
      <c r="G30" s="69">
        <v>1095235.9579</v>
      </c>
      <c r="H30" s="70">
        <v>7.9668498893429103</v>
      </c>
      <c r="I30" s="69">
        <v>141832.48250000001</v>
      </c>
      <c r="J30" s="70">
        <v>11.9943738287146</v>
      </c>
      <c r="K30" s="69">
        <v>197172.84299999999</v>
      </c>
      <c r="L30" s="70">
        <v>18.002772971228801</v>
      </c>
      <c r="M30" s="70">
        <v>-0.28066928314260797</v>
      </c>
      <c r="N30" s="69">
        <v>26518015.519099999</v>
      </c>
      <c r="O30" s="69">
        <v>426011842.72149998</v>
      </c>
      <c r="P30" s="69">
        <v>74150</v>
      </c>
      <c r="Q30" s="69">
        <v>53040</v>
      </c>
      <c r="R30" s="70">
        <v>39.800150829562597</v>
      </c>
      <c r="S30" s="69">
        <v>15.9472928199595</v>
      </c>
      <c r="T30" s="69">
        <v>14.9810061840121</v>
      </c>
      <c r="U30" s="71">
        <v>6.0592518545723202</v>
      </c>
      <c r="V30" s="38"/>
      <c r="W30" s="38"/>
    </row>
    <row r="31" spans="1:23" ht="12" thickBot="1" x14ac:dyDescent="0.2">
      <c r="A31" s="52"/>
      <c r="B31" s="54" t="s">
        <v>29</v>
      </c>
      <c r="C31" s="55"/>
      <c r="D31" s="69">
        <v>543855.39850000001</v>
      </c>
      <c r="E31" s="69">
        <v>1988200</v>
      </c>
      <c r="F31" s="70">
        <v>27.3541594658485</v>
      </c>
      <c r="G31" s="69">
        <v>726792.15639999998</v>
      </c>
      <c r="H31" s="70">
        <v>-25.1704364568456</v>
      </c>
      <c r="I31" s="69">
        <v>34634.538699999997</v>
      </c>
      <c r="J31" s="70">
        <v>6.3683359208210604</v>
      </c>
      <c r="K31" s="69">
        <v>58202.661</v>
      </c>
      <c r="L31" s="70">
        <v>8.00815755749122</v>
      </c>
      <c r="M31" s="70">
        <v>-0.40493204082198198</v>
      </c>
      <c r="N31" s="69">
        <v>23514108.2544</v>
      </c>
      <c r="O31" s="69">
        <v>384516930.19880003</v>
      </c>
      <c r="P31" s="69">
        <v>22081</v>
      </c>
      <c r="Q31" s="69">
        <v>19583</v>
      </c>
      <c r="R31" s="70">
        <v>12.755961803605199</v>
      </c>
      <c r="S31" s="69">
        <v>24.630016688555799</v>
      </c>
      <c r="T31" s="69">
        <v>23.013851840882399</v>
      </c>
      <c r="U31" s="71">
        <v>6.5617691945142598</v>
      </c>
      <c r="V31" s="38"/>
      <c r="W31" s="38"/>
    </row>
    <row r="32" spans="1:23" ht="12" thickBot="1" x14ac:dyDescent="0.2">
      <c r="A32" s="52"/>
      <c r="B32" s="54" t="s">
        <v>30</v>
      </c>
      <c r="C32" s="55"/>
      <c r="D32" s="69">
        <v>136759.35399999999</v>
      </c>
      <c r="E32" s="69">
        <v>205073</v>
      </c>
      <c r="F32" s="70">
        <v>66.688132518664105</v>
      </c>
      <c r="G32" s="69">
        <v>167948.09460000001</v>
      </c>
      <c r="H32" s="70">
        <v>-18.5704640914694</v>
      </c>
      <c r="I32" s="69">
        <v>36605.943899999998</v>
      </c>
      <c r="J32" s="70">
        <v>26.766683835023098</v>
      </c>
      <c r="K32" s="69">
        <v>39742.517999999996</v>
      </c>
      <c r="L32" s="70">
        <v>23.663571828340402</v>
      </c>
      <c r="M32" s="70">
        <v>-7.8922379804923004E-2</v>
      </c>
      <c r="N32" s="69">
        <v>3846462.4454000001</v>
      </c>
      <c r="O32" s="69">
        <v>52911200.251500003</v>
      </c>
      <c r="P32" s="69">
        <v>27851</v>
      </c>
      <c r="Q32" s="69">
        <v>24748</v>
      </c>
      <c r="R32" s="70">
        <v>12.5383869403588</v>
      </c>
      <c r="S32" s="69">
        <v>4.91039294818858</v>
      </c>
      <c r="T32" s="69">
        <v>4.4550880030709603</v>
      </c>
      <c r="U32" s="71">
        <v>9.2722710773193597</v>
      </c>
      <c r="V32" s="38"/>
      <c r="W32" s="38"/>
    </row>
    <row r="33" spans="1:23" ht="12" thickBot="1" x14ac:dyDescent="0.2">
      <c r="A33" s="52"/>
      <c r="B33" s="54" t="s">
        <v>31</v>
      </c>
      <c r="C33" s="55"/>
      <c r="D33" s="72"/>
      <c r="E33" s="72"/>
      <c r="F33" s="72"/>
      <c r="G33" s="69">
        <v>16.154</v>
      </c>
      <c r="H33" s="72"/>
      <c r="I33" s="72"/>
      <c r="J33" s="72"/>
      <c r="K33" s="69">
        <v>3.7646999999999999</v>
      </c>
      <c r="L33" s="70">
        <v>23.3050637612975</v>
      </c>
      <c r="M33" s="72"/>
      <c r="N33" s="69">
        <v>46.939</v>
      </c>
      <c r="O33" s="69">
        <v>5055.4161000000004</v>
      </c>
      <c r="P33" s="72"/>
      <c r="Q33" s="72"/>
      <c r="R33" s="72"/>
      <c r="S33" s="72"/>
      <c r="T33" s="72"/>
      <c r="U33" s="73"/>
      <c r="V33" s="38"/>
      <c r="W33" s="38"/>
    </row>
    <row r="34" spans="1:23" ht="12" thickBot="1" x14ac:dyDescent="0.2">
      <c r="A34" s="52"/>
      <c r="B34" s="54" t="s">
        <v>36</v>
      </c>
      <c r="C34" s="55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69">
        <v>10</v>
      </c>
      <c r="P34" s="72"/>
      <c r="Q34" s="72"/>
      <c r="R34" s="72"/>
      <c r="S34" s="72"/>
      <c r="T34" s="72"/>
      <c r="U34" s="73"/>
      <c r="V34" s="38"/>
      <c r="W34" s="38"/>
    </row>
    <row r="35" spans="1:23" ht="12" thickBot="1" x14ac:dyDescent="0.2">
      <c r="A35" s="52"/>
      <c r="B35" s="54" t="s">
        <v>32</v>
      </c>
      <c r="C35" s="55"/>
      <c r="D35" s="69">
        <v>446729.15669999999</v>
      </c>
      <c r="E35" s="69">
        <v>375700</v>
      </c>
      <c r="F35" s="70">
        <v>118.90581759382501</v>
      </c>
      <c r="G35" s="69">
        <v>488964.11359999998</v>
      </c>
      <c r="H35" s="70">
        <v>-8.6376393942379597</v>
      </c>
      <c r="I35" s="69">
        <v>13927.367099999999</v>
      </c>
      <c r="J35" s="70">
        <v>3.1176310950648101</v>
      </c>
      <c r="K35" s="69">
        <v>40709.728300000002</v>
      </c>
      <c r="L35" s="70">
        <v>8.3257088133267008</v>
      </c>
      <c r="M35" s="70">
        <v>-0.65788602180378597</v>
      </c>
      <c r="N35" s="69">
        <v>9076619.9719999991</v>
      </c>
      <c r="O35" s="69">
        <v>69465827.969799995</v>
      </c>
      <c r="P35" s="69">
        <v>23959</v>
      </c>
      <c r="Q35" s="69">
        <v>20731</v>
      </c>
      <c r="R35" s="70">
        <v>15.570884183107401</v>
      </c>
      <c r="S35" s="69">
        <v>18.645567707333399</v>
      </c>
      <c r="T35" s="69">
        <v>18.975860715836198</v>
      </c>
      <c r="U35" s="71">
        <v>-1.7714290800216399</v>
      </c>
      <c r="V35" s="38"/>
      <c r="W35" s="38"/>
    </row>
    <row r="36" spans="1:23" ht="12" thickBot="1" x14ac:dyDescent="0.2">
      <c r="A36" s="52"/>
      <c r="B36" s="54" t="s">
        <v>37</v>
      </c>
      <c r="C36" s="55"/>
      <c r="D36" s="72"/>
      <c r="E36" s="69">
        <v>2775200</v>
      </c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3"/>
      <c r="V36" s="38"/>
      <c r="W36" s="38"/>
    </row>
    <row r="37" spans="1:23" ht="12" thickBot="1" x14ac:dyDescent="0.2">
      <c r="A37" s="52"/>
      <c r="B37" s="54" t="s">
        <v>38</v>
      </c>
      <c r="C37" s="55"/>
      <c r="D37" s="72"/>
      <c r="E37" s="69">
        <v>1234700</v>
      </c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3"/>
      <c r="V37" s="38"/>
      <c r="W37" s="38"/>
    </row>
    <row r="38" spans="1:23" ht="12" thickBot="1" x14ac:dyDescent="0.2">
      <c r="A38" s="52"/>
      <c r="B38" s="54" t="s">
        <v>39</v>
      </c>
      <c r="C38" s="55"/>
      <c r="D38" s="72"/>
      <c r="E38" s="69">
        <v>1053000</v>
      </c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3"/>
      <c r="V38" s="38"/>
      <c r="W38" s="38"/>
    </row>
    <row r="39" spans="1:23" ht="12" customHeight="1" thickBot="1" x14ac:dyDescent="0.2">
      <c r="A39" s="52"/>
      <c r="B39" s="54" t="s">
        <v>33</v>
      </c>
      <c r="C39" s="55"/>
      <c r="D39" s="69">
        <v>575009.83010000002</v>
      </c>
      <c r="E39" s="69">
        <v>716313</v>
      </c>
      <c r="F39" s="70">
        <v>80.273543841868005</v>
      </c>
      <c r="G39" s="69">
        <v>760226.49549999996</v>
      </c>
      <c r="H39" s="70">
        <v>-24.3633530923154</v>
      </c>
      <c r="I39" s="69">
        <v>24000.784500000002</v>
      </c>
      <c r="J39" s="70">
        <v>4.1739781206568303</v>
      </c>
      <c r="K39" s="69">
        <v>28877.2379</v>
      </c>
      <c r="L39" s="70">
        <v>3.7985045339688499</v>
      </c>
      <c r="M39" s="70">
        <v>-0.168868415216401</v>
      </c>
      <c r="N39" s="69">
        <v>7418172.4025999997</v>
      </c>
      <c r="O39" s="69">
        <v>101791885.1635</v>
      </c>
      <c r="P39" s="69">
        <v>453</v>
      </c>
      <c r="Q39" s="69">
        <v>264</v>
      </c>
      <c r="R39" s="70">
        <v>71.590909090909093</v>
      </c>
      <c r="S39" s="69">
        <v>1269.3373732891801</v>
      </c>
      <c r="T39" s="69">
        <v>766.57925340909105</v>
      </c>
      <c r="U39" s="71">
        <v>39.607919096978598</v>
      </c>
      <c r="V39" s="38"/>
      <c r="W39" s="38"/>
    </row>
    <row r="40" spans="1:23" ht="12" thickBot="1" x14ac:dyDescent="0.2">
      <c r="A40" s="52"/>
      <c r="B40" s="54" t="s">
        <v>34</v>
      </c>
      <c r="C40" s="55"/>
      <c r="D40" s="69">
        <v>673030.09920000006</v>
      </c>
      <c r="E40" s="69">
        <v>891872</v>
      </c>
      <c r="F40" s="70">
        <v>75.462633561766694</v>
      </c>
      <c r="G40" s="69">
        <v>741880.51729999995</v>
      </c>
      <c r="H40" s="70">
        <v>-9.2805265126215009</v>
      </c>
      <c r="I40" s="69">
        <v>38185.741300000002</v>
      </c>
      <c r="J40" s="70">
        <v>5.6737048380733102</v>
      </c>
      <c r="K40" s="69">
        <v>37094.0844</v>
      </c>
      <c r="L40" s="70">
        <v>5.0000078900845404</v>
      </c>
      <c r="M40" s="70">
        <v>2.9429406808596001E-2</v>
      </c>
      <c r="N40" s="69">
        <v>17674899.528999999</v>
      </c>
      <c r="O40" s="69">
        <v>196540728.2536</v>
      </c>
      <c r="P40" s="69">
        <v>3133</v>
      </c>
      <c r="Q40" s="69">
        <v>2348</v>
      </c>
      <c r="R40" s="70">
        <v>33.432708688245299</v>
      </c>
      <c r="S40" s="69">
        <v>214.81969332907801</v>
      </c>
      <c r="T40" s="69">
        <v>208.13346401192501</v>
      </c>
      <c r="U40" s="71">
        <v>3.1124843414193002</v>
      </c>
      <c r="V40" s="38"/>
      <c r="W40" s="38"/>
    </row>
    <row r="41" spans="1:23" ht="12" thickBot="1" x14ac:dyDescent="0.2">
      <c r="A41" s="52"/>
      <c r="B41" s="54" t="s">
        <v>40</v>
      </c>
      <c r="C41" s="55"/>
      <c r="D41" s="72"/>
      <c r="E41" s="69">
        <v>1128000</v>
      </c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3"/>
      <c r="V41" s="38"/>
      <c r="W41" s="38"/>
    </row>
    <row r="42" spans="1:23" ht="12" thickBot="1" x14ac:dyDescent="0.2">
      <c r="A42" s="52"/>
      <c r="B42" s="54" t="s">
        <v>41</v>
      </c>
      <c r="C42" s="55"/>
      <c r="D42" s="72"/>
      <c r="E42" s="69">
        <v>375944</v>
      </c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38"/>
      <c r="W42" s="38"/>
    </row>
    <row r="43" spans="1:23" ht="12" thickBot="1" x14ac:dyDescent="0.2">
      <c r="A43" s="52"/>
      <c r="B43" s="54" t="s">
        <v>71</v>
      </c>
      <c r="C43" s="55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69">
        <v>6923.0770000000002</v>
      </c>
      <c r="P43" s="72"/>
      <c r="Q43" s="72"/>
      <c r="R43" s="72"/>
      <c r="S43" s="72"/>
      <c r="T43" s="72"/>
      <c r="U43" s="73"/>
      <c r="V43" s="38"/>
      <c r="W43" s="38"/>
    </row>
    <row r="44" spans="1:23" ht="12" thickBot="1" x14ac:dyDescent="0.2">
      <c r="A44" s="53"/>
      <c r="B44" s="54" t="s">
        <v>35</v>
      </c>
      <c r="C44" s="55"/>
      <c r="D44" s="74">
        <v>26512.936300000001</v>
      </c>
      <c r="E44" s="75"/>
      <c r="F44" s="75"/>
      <c r="G44" s="74">
        <v>47498.866999999998</v>
      </c>
      <c r="H44" s="76">
        <v>-44.181960592870603</v>
      </c>
      <c r="I44" s="74">
        <v>3529.3719000000001</v>
      </c>
      <c r="J44" s="76">
        <v>13.311886167810099</v>
      </c>
      <c r="K44" s="74">
        <v>6216.9405999999999</v>
      </c>
      <c r="L44" s="76">
        <v>13.088608197749201</v>
      </c>
      <c r="M44" s="76">
        <v>-0.43229763205394001</v>
      </c>
      <c r="N44" s="74">
        <v>736204.63639999996</v>
      </c>
      <c r="O44" s="74">
        <v>11668378.6052</v>
      </c>
      <c r="P44" s="74">
        <v>41</v>
      </c>
      <c r="Q44" s="74">
        <v>60</v>
      </c>
      <c r="R44" s="76">
        <v>-31.6666666666667</v>
      </c>
      <c r="S44" s="74">
        <v>646.65698292682896</v>
      </c>
      <c r="T44" s="74">
        <v>404.40173833333301</v>
      </c>
      <c r="U44" s="77">
        <v>37.462712224497501</v>
      </c>
      <c r="V44" s="38"/>
      <c r="W44" s="38"/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43:C43"/>
    <mergeCell ref="B44:C4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80329</v>
      </c>
      <c r="D2" s="32">
        <v>809125.28982051299</v>
      </c>
      <c r="E2" s="32">
        <v>657372.60276923096</v>
      </c>
      <c r="F2" s="32">
        <v>151752.687051282</v>
      </c>
      <c r="G2" s="32">
        <v>657372.60276923096</v>
      </c>
      <c r="H2" s="32">
        <v>0.18755153121582099</v>
      </c>
    </row>
    <row r="3" spans="1:8" ht="14.25" x14ac:dyDescent="0.2">
      <c r="A3" s="32">
        <v>2</v>
      </c>
      <c r="B3" s="33">
        <v>13</v>
      </c>
      <c r="C3" s="32">
        <v>12855.146000000001</v>
      </c>
      <c r="D3" s="32">
        <v>90636.027384108602</v>
      </c>
      <c r="E3" s="32">
        <v>69771.968425693995</v>
      </c>
      <c r="F3" s="32">
        <v>20864.0589584146</v>
      </c>
      <c r="G3" s="32">
        <v>69771.968425693995</v>
      </c>
      <c r="H3" s="32">
        <v>0.23019608825080501</v>
      </c>
    </row>
    <row r="4" spans="1:8" ht="14.25" x14ac:dyDescent="0.2">
      <c r="A4" s="32">
        <v>3</v>
      </c>
      <c r="B4" s="33">
        <v>14</v>
      </c>
      <c r="C4" s="32">
        <v>164627</v>
      </c>
      <c r="D4" s="32">
        <v>315068.62623846199</v>
      </c>
      <c r="E4" s="32">
        <v>271222.97688461503</v>
      </c>
      <c r="F4" s="32">
        <v>43845.649353846202</v>
      </c>
      <c r="G4" s="32">
        <v>271222.97688461503</v>
      </c>
      <c r="H4" s="32">
        <v>0.13916221960056799</v>
      </c>
    </row>
    <row r="5" spans="1:8" ht="14.25" x14ac:dyDescent="0.2">
      <c r="A5" s="32">
        <v>4</v>
      </c>
      <c r="B5" s="33">
        <v>15</v>
      </c>
      <c r="C5" s="32">
        <v>4053</v>
      </c>
      <c r="D5" s="32">
        <v>66944.394615384605</v>
      </c>
      <c r="E5" s="32">
        <v>49034.0499435897</v>
      </c>
      <c r="F5" s="32">
        <v>17910.344671794901</v>
      </c>
      <c r="G5" s="32">
        <v>49034.0499435897</v>
      </c>
      <c r="H5" s="32">
        <v>0.26754061747357799</v>
      </c>
    </row>
    <row r="6" spans="1:8" ht="14.25" x14ac:dyDescent="0.2">
      <c r="A6" s="32">
        <v>5</v>
      </c>
      <c r="B6" s="33">
        <v>16</v>
      </c>
      <c r="C6" s="32">
        <v>4539</v>
      </c>
      <c r="D6" s="32">
        <v>319652.340310256</v>
      </c>
      <c r="E6" s="32">
        <v>291007.82822905999</v>
      </c>
      <c r="F6" s="32">
        <v>28644.512081196601</v>
      </c>
      <c r="G6" s="32">
        <v>291007.82822905999</v>
      </c>
      <c r="H6" s="32">
        <v>8.9611457414621301E-2</v>
      </c>
    </row>
    <row r="7" spans="1:8" ht="14.25" x14ac:dyDescent="0.2">
      <c r="A7" s="32">
        <v>6</v>
      </c>
      <c r="B7" s="33">
        <v>17</v>
      </c>
      <c r="C7" s="32">
        <v>19432</v>
      </c>
      <c r="D7" s="32">
        <v>347474.15048888902</v>
      </c>
      <c r="E7" s="32">
        <v>279858.73232051299</v>
      </c>
      <c r="F7" s="32">
        <v>67615.418168376098</v>
      </c>
      <c r="G7" s="32">
        <v>279858.73232051299</v>
      </c>
      <c r="H7" s="32">
        <v>0.19459121800353399</v>
      </c>
    </row>
    <row r="8" spans="1:8" ht="14.25" x14ac:dyDescent="0.2">
      <c r="A8" s="32">
        <v>7</v>
      </c>
      <c r="B8" s="33">
        <v>18</v>
      </c>
      <c r="C8" s="32">
        <v>152351</v>
      </c>
      <c r="D8" s="32">
        <v>250790.88398888899</v>
      </c>
      <c r="E8" s="32">
        <v>210818.255945299</v>
      </c>
      <c r="F8" s="32">
        <v>39972.628043589699</v>
      </c>
      <c r="G8" s="32">
        <v>210818.255945299</v>
      </c>
      <c r="H8" s="32">
        <v>0.15938628792169601</v>
      </c>
    </row>
    <row r="9" spans="1:8" ht="14.25" x14ac:dyDescent="0.2">
      <c r="A9" s="32">
        <v>8</v>
      </c>
      <c r="B9" s="33">
        <v>19</v>
      </c>
      <c r="C9" s="32">
        <v>31627</v>
      </c>
      <c r="D9" s="32">
        <v>242551.11087008499</v>
      </c>
      <c r="E9" s="32">
        <v>227642.12518290599</v>
      </c>
      <c r="F9" s="32">
        <v>14908.9856871795</v>
      </c>
      <c r="G9" s="32">
        <v>227642.12518290599</v>
      </c>
      <c r="H9" s="32">
        <v>6.14673980823984E-2</v>
      </c>
    </row>
    <row r="10" spans="1:8" ht="14.25" x14ac:dyDescent="0.2">
      <c r="A10" s="32">
        <v>9</v>
      </c>
      <c r="B10" s="33">
        <v>21</v>
      </c>
      <c r="C10" s="32">
        <v>243622</v>
      </c>
      <c r="D10" s="32">
        <v>1068643.5153803399</v>
      </c>
      <c r="E10" s="32">
        <v>1031275.84399487</v>
      </c>
      <c r="F10" s="32">
        <v>37367.671385470101</v>
      </c>
      <c r="G10" s="32">
        <v>1031275.84399487</v>
      </c>
      <c r="H10" s="36">
        <v>3.4967387016960998E-2</v>
      </c>
    </row>
    <row r="11" spans="1:8" ht="14.25" x14ac:dyDescent="0.2">
      <c r="A11" s="32">
        <v>10</v>
      </c>
      <c r="B11" s="33">
        <v>22</v>
      </c>
      <c r="C11" s="32">
        <v>35478</v>
      </c>
      <c r="D11" s="32">
        <v>684072.72238034196</v>
      </c>
      <c r="E11" s="32">
        <v>613598.54506068397</v>
      </c>
      <c r="F11" s="32">
        <v>70474.177319658105</v>
      </c>
      <c r="G11" s="32">
        <v>613598.54506068397</v>
      </c>
      <c r="H11" s="32">
        <v>0.10302146981454199</v>
      </c>
    </row>
    <row r="12" spans="1:8" ht="14.25" x14ac:dyDescent="0.2">
      <c r="A12" s="32">
        <v>11</v>
      </c>
      <c r="B12" s="33">
        <v>23</v>
      </c>
      <c r="C12" s="32">
        <v>259489.01699999999</v>
      </c>
      <c r="D12" s="32">
        <v>2366990.0540931602</v>
      </c>
      <c r="E12" s="32">
        <v>1968845.6388153799</v>
      </c>
      <c r="F12" s="32">
        <v>398144.415277778</v>
      </c>
      <c r="G12" s="32">
        <v>1968845.6388153799</v>
      </c>
      <c r="H12" s="32">
        <v>0.16820705037998701</v>
      </c>
    </row>
    <row r="13" spans="1:8" ht="14.25" x14ac:dyDescent="0.2">
      <c r="A13" s="32">
        <v>12</v>
      </c>
      <c r="B13" s="33">
        <v>24</v>
      </c>
      <c r="C13" s="32">
        <v>63458.618000000002</v>
      </c>
      <c r="D13" s="32">
        <v>777086.29250170896</v>
      </c>
      <c r="E13" s="32">
        <v>724625.16206324799</v>
      </c>
      <c r="F13" s="32">
        <v>52461.1304384615</v>
      </c>
      <c r="G13" s="32">
        <v>724625.16206324799</v>
      </c>
      <c r="H13" s="32">
        <v>6.7510044823427595E-2</v>
      </c>
    </row>
    <row r="14" spans="1:8" ht="14.25" x14ac:dyDescent="0.2">
      <c r="A14" s="32">
        <v>13</v>
      </c>
      <c r="B14" s="33">
        <v>25</v>
      </c>
      <c r="C14" s="32">
        <v>107142</v>
      </c>
      <c r="D14" s="32">
        <v>1541437.0789000001</v>
      </c>
      <c r="E14" s="32">
        <v>1428454.8236</v>
      </c>
      <c r="F14" s="32">
        <v>112982.2553</v>
      </c>
      <c r="G14" s="32">
        <v>1428454.8236</v>
      </c>
      <c r="H14" s="32">
        <v>7.3296702698125299E-2</v>
      </c>
    </row>
    <row r="15" spans="1:8" ht="14.25" x14ac:dyDescent="0.2">
      <c r="A15" s="32">
        <v>14</v>
      </c>
      <c r="B15" s="33">
        <v>26</v>
      </c>
      <c r="C15" s="32">
        <v>122655</v>
      </c>
      <c r="D15" s="32">
        <v>506853.48012384801</v>
      </c>
      <c r="E15" s="32">
        <v>479604.032634339</v>
      </c>
      <c r="F15" s="32">
        <v>27249.447489509101</v>
      </c>
      <c r="G15" s="32">
        <v>479604.032634339</v>
      </c>
      <c r="H15" s="32">
        <v>5.3761981633924601E-2</v>
      </c>
    </row>
    <row r="16" spans="1:8" ht="14.25" x14ac:dyDescent="0.2">
      <c r="A16" s="32">
        <v>15</v>
      </c>
      <c r="B16" s="33">
        <v>27</v>
      </c>
      <c r="C16" s="32">
        <v>186025.44899999999</v>
      </c>
      <c r="D16" s="32">
        <v>1427814.5362</v>
      </c>
      <c r="E16" s="32">
        <v>1282047.5371999999</v>
      </c>
      <c r="F16" s="32">
        <v>145766.99900000001</v>
      </c>
      <c r="G16" s="32">
        <v>1282047.5371999999</v>
      </c>
      <c r="H16" s="32">
        <v>0.10209098962386701</v>
      </c>
    </row>
    <row r="17" spans="1:8" ht="14.25" x14ac:dyDescent="0.2">
      <c r="A17" s="32">
        <v>16</v>
      </c>
      <c r="B17" s="33">
        <v>29</v>
      </c>
      <c r="C17" s="32">
        <v>272082</v>
      </c>
      <c r="D17" s="32">
        <v>3768941.8789017098</v>
      </c>
      <c r="E17" s="32">
        <v>3719747.6491256398</v>
      </c>
      <c r="F17" s="32">
        <v>49194.229776068401</v>
      </c>
      <c r="G17" s="32">
        <v>3719747.6491256398</v>
      </c>
      <c r="H17" s="32">
        <v>1.30525307517886E-2</v>
      </c>
    </row>
    <row r="18" spans="1:8" ht="14.25" x14ac:dyDescent="0.2">
      <c r="A18" s="32">
        <v>17</v>
      </c>
      <c r="B18" s="33">
        <v>31</v>
      </c>
      <c r="C18" s="32">
        <v>34638.417999999998</v>
      </c>
      <c r="D18" s="32">
        <v>379231.58261786599</v>
      </c>
      <c r="E18" s="32">
        <v>318218.96743727202</v>
      </c>
      <c r="F18" s="32">
        <v>61012.615180593697</v>
      </c>
      <c r="G18" s="32">
        <v>318218.96743727202</v>
      </c>
      <c r="H18" s="32">
        <v>0.16088484708847001</v>
      </c>
    </row>
    <row r="19" spans="1:8" ht="14.25" x14ac:dyDescent="0.2">
      <c r="A19" s="32">
        <v>18</v>
      </c>
      <c r="B19" s="33">
        <v>32</v>
      </c>
      <c r="C19" s="32">
        <v>26298.237000000001</v>
      </c>
      <c r="D19" s="32">
        <v>559905.16632761504</v>
      </c>
      <c r="E19" s="32">
        <v>512773.145371038</v>
      </c>
      <c r="F19" s="32">
        <v>47132.020956577202</v>
      </c>
      <c r="G19" s="32">
        <v>512773.145371038</v>
      </c>
      <c r="H19" s="32">
        <v>8.4178578429117398E-2</v>
      </c>
    </row>
    <row r="20" spans="1:8" ht="14.25" x14ac:dyDescent="0.2">
      <c r="A20" s="32">
        <v>19</v>
      </c>
      <c r="B20" s="33">
        <v>33</v>
      </c>
      <c r="C20" s="32">
        <v>60661.23</v>
      </c>
      <c r="D20" s="32">
        <v>794730.32839947101</v>
      </c>
      <c r="E20" s="32">
        <v>651732.69253712299</v>
      </c>
      <c r="F20" s="32">
        <v>142997.635862347</v>
      </c>
      <c r="G20" s="32">
        <v>651732.69253712299</v>
      </c>
      <c r="H20" s="32">
        <v>0.179932274826273</v>
      </c>
    </row>
    <row r="21" spans="1:8" ht="14.25" x14ac:dyDescent="0.2">
      <c r="A21" s="32">
        <v>20</v>
      </c>
      <c r="B21" s="33">
        <v>34</v>
      </c>
      <c r="C21" s="32">
        <v>50075.612000000001</v>
      </c>
      <c r="D21" s="32">
        <v>355265.52415077499</v>
      </c>
      <c r="E21" s="32">
        <v>271217.806012463</v>
      </c>
      <c r="F21" s="32">
        <v>84047.718138312703</v>
      </c>
      <c r="G21" s="32">
        <v>271217.806012463</v>
      </c>
      <c r="H21" s="32">
        <v>0.23657718642758799</v>
      </c>
    </row>
    <row r="22" spans="1:8" ht="14.25" x14ac:dyDescent="0.2">
      <c r="A22" s="32">
        <v>21</v>
      </c>
      <c r="B22" s="33">
        <v>35</v>
      </c>
      <c r="C22" s="32">
        <v>118235.546</v>
      </c>
      <c r="D22" s="32">
        <v>2002846.90864867</v>
      </c>
      <c r="E22" s="32">
        <v>2093617.93497257</v>
      </c>
      <c r="F22" s="32">
        <v>-90771.026323893806</v>
      </c>
      <c r="G22" s="32">
        <v>2093617.93497257</v>
      </c>
      <c r="H22" s="32">
        <v>-4.5321000787392797E-2</v>
      </c>
    </row>
    <row r="23" spans="1:8" ht="14.25" x14ac:dyDescent="0.2">
      <c r="A23" s="32">
        <v>22</v>
      </c>
      <c r="B23" s="33">
        <v>36</v>
      </c>
      <c r="C23" s="32">
        <v>220009.489</v>
      </c>
      <c r="D23" s="32">
        <v>814870.45716991206</v>
      </c>
      <c r="E23" s="32">
        <v>695344.31219015003</v>
      </c>
      <c r="F23" s="32">
        <v>119526.144979761</v>
      </c>
      <c r="G23" s="32">
        <v>695344.31219015003</v>
      </c>
      <c r="H23" s="32">
        <v>0.146681161315974</v>
      </c>
    </row>
    <row r="24" spans="1:8" ht="14.25" x14ac:dyDescent="0.2">
      <c r="A24" s="32">
        <v>23</v>
      </c>
      <c r="B24" s="33">
        <v>37</v>
      </c>
      <c r="C24" s="32">
        <v>117576.592</v>
      </c>
      <c r="D24" s="32">
        <v>1182491.7688442499</v>
      </c>
      <c r="E24" s="32">
        <v>1040659.26786953</v>
      </c>
      <c r="F24" s="32">
        <v>141832.50097471601</v>
      </c>
      <c r="G24" s="32">
        <v>1040659.26786953</v>
      </c>
      <c r="H24" s="32">
        <v>0.11994375327732</v>
      </c>
    </row>
    <row r="25" spans="1:8" ht="14.25" x14ac:dyDescent="0.2">
      <c r="A25" s="32">
        <v>24</v>
      </c>
      <c r="B25" s="33">
        <v>38</v>
      </c>
      <c r="C25" s="32">
        <v>106184.22900000001</v>
      </c>
      <c r="D25" s="32">
        <v>543855.39083893795</v>
      </c>
      <c r="E25" s="32">
        <v>509221.26317345101</v>
      </c>
      <c r="F25" s="32">
        <v>34634.127665486703</v>
      </c>
      <c r="G25" s="32">
        <v>509221.26317345101</v>
      </c>
      <c r="H25" s="32">
        <v>6.3682604326236403E-2</v>
      </c>
    </row>
    <row r="26" spans="1:8" ht="14.25" x14ac:dyDescent="0.2">
      <c r="A26" s="32">
        <v>25</v>
      </c>
      <c r="B26" s="33">
        <v>39</v>
      </c>
      <c r="C26" s="32">
        <v>107386.98</v>
      </c>
      <c r="D26" s="32">
        <v>136759.27486958599</v>
      </c>
      <c r="E26" s="32">
        <v>100153.424652129</v>
      </c>
      <c r="F26" s="32">
        <v>36605.850217457701</v>
      </c>
      <c r="G26" s="32">
        <v>100153.424652129</v>
      </c>
      <c r="H26" s="32">
        <v>0.26766630820735998</v>
      </c>
    </row>
    <row r="27" spans="1:8" ht="14.25" x14ac:dyDescent="0.2">
      <c r="A27" s="32">
        <v>26</v>
      </c>
      <c r="B27" s="33">
        <v>42</v>
      </c>
      <c r="C27" s="32">
        <v>30813.508000000002</v>
      </c>
      <c r="D27" s="32">
        <v>446729.15649999998</v>
      </c>
      <c r="E27" s="32">
        <v>432801.78169999999</v>
      </c>
      <c r="F27" s="32">
        <v>13927.3748</v>
      </c>
      <c r="G27" s="32">
        <v>432801.78169999999</v>
      </c>
      <c r="H27" s="32">
        <v>3.1176328201000199E-2</v>
      </c>
    </row>
    <row r="28" spans="1:8" ht="14.25" x14ac:dyDescent="0.2">
      <c r="A28" s="32">
        <v>27</v>
      </c>
      <c r="B28" s="33">
        <v>75</v>
      </c>
      <c r="C28" s="32">
        <v>3775</v>
      </c>
      <c r="D28" s="32">
        <v>575009.829059829</v>
      </c>
      <c r="E28" s="32">
        <v>551009.04273504298</v>
      </c>
      <c r="F28" s="32">
        <v>24000.786324786299</v>
      </c>
      <c r="G28" s="32">
        <v>551009.04273504298</v>
      </c>
      <c r="H28" s="32">
        <v>4.1739784455561098E-2</v>
      </c>
    </row>
    <row r="29" spans="1:8" ht="14.25" x14ac:dyDescent="0.2">
      <c r="A29" s="32">
        <v>28</v>
      </c>
      <c r="B29" s="33">
        <v>76</v>
      </c>
      <c r="C29" s="32">
        <v>4029</v>
      </c>
      <c r="D29" s="32">
        <v>673030.09137093998</v>
      </c>
      <c r="E29" s="32">
        <v>634844.34705897397</v>
      </c>
      <c r="F29" s="32">
        <v>38185.744311965798</v>
      </c>
      <c r="G29" s="32">
        <v>634844.34705897397</v>
      </c>
      <c r="H29" s="32">
        <v>5.6737053515961998E-2</v>
      </c>
    </row>
    <row r="30" spans="1:8" ht="14.25" x14ac:dyDescent="0.2">
      <c r="A30" s="32">
        <v>29</v>
      </c>
      <c r="B30" s="33">
        <v>99</v>
      </c>
      <c r="C30" s="32">
        <v>42</v>
      </c>
      <c r="D30" s="32">
        <v>26512.9362378035</v>
      </c>
      <c r="E30" s="32">
        <v>22983.5649799561</v>
      </c>
      <c r="F30" s="32">
        <v>3529.3712578473601</v>
      </c>
      <c r="G30" s="32">
        <v>22983.5649799561</v>
      </c>
      <c r="H30" s="32">
        <v>0.133118837770032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2015-01-01T03:41:17Z</dcterms:modified>
</cp:coreProperties>
</file>