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F37" i="2"/>
  <c r="F38"/>
  <c r="F33"/>
  <c r="F34"/>
  <c r="E37"/>
  <c r="K37" s="1"/>
  <c r="E38"/>
  <c r="E34"/>
  <c r="E33"/>
  <c r="F39"/>
  <c r="E13"/>
  <c r="F36"/>
  <c r="F3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4"/>
  <c r="E39"/>
  <c r="E36"/>
  <c r="G36" s="1"/>
  <c r="E35"/>
  <c r="G35" s="1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K32" s="1"/>
  <c r="E5"/>
  <c r="E4"/>
  <c r="I31"/>
  <c r="I35"/>
  <c r="I36"/>
  <c r="I39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1"/>
  <c r="J35"/>
  <c r="J36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G31" l="1"/>
  <c r="L31" s="1"/>
  <c r="G39"/>
  <c r="L39" s="1"/>
  <c r="G37"/>
  <c r="L37" s="1"/>
  <c r="G33"/>
  <c r="L33" s="1"/>
  <c r="G30"/>
  <c r="L30" s="1"/>
  <c r="G38"/>
  <c r="L38" s="1"/>
  <c r="G34"/>
  <c r="L34" s="1"/>
  <c r="K38"/>
  <c r="K34"/>
  <c r="G29"/>
  <c r="L29" s="1"/>
  <c r="G32"/>
  <c r="L32" s="1"/>
  <c r="K33"/>
  <c r="I3"/>
  <c r="K3" s="1"/>
  <c r="K30"/>
  <c r="K5"/>
  <c r="K7"/>
  <c r="K39"/>
  <c r="G19"/>
  <c r="L19" s="1"/>
  <c r="G11"/>
  <c r="L11" s="1"/>
  <c r="G7"/>
  <c r="L7" s="1"/>
  <c r="G5"/>
  <c r="L5" s="1"/>
  <c r="K36"/>
  <c r="K28"/>
  <c r="K26"/>
  <c r="K24"/>
  <c r="K22"/>
  <c r="K20"/>
  <c r="K18"/>
  <c r="K16"/>
  <c r="K14"/>
  <c r="K12"/>
  <c r="K10"/>
  <c r="K8"/>
  <c r="K6"/>
  <c r="K4"/>
  <c r="K23"/>
  <c r="K21"/>
  <c r="G27"/>
  <c r="L27" s="1"/>
  <c r="G23"/>
  <c r="L23" s="1"/>
  <c r="G21"/>
  <c r="L21" s="1"/>
  <c r="G18"/>
  <c r="L18" s="1"/>
  <c r="K29"/>
  <c r="K15"/>
  <c r="K13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25"/>
  <c r="L25" s="1"/>
  <c r="G22"/>
  <c r="L22" s="1"/>
  <c r="G17"/>
  <c r="L17" s="1"/>
  <c r="G14"/>
  <c r="L14" s="1"/>
  <c r="G9"/>
  <c r="L9" s="1"/>
  <c r="G6"/>
  <c r="L6" s="1"/>
  <c r="L35"/>
  <c r="G28"/>
  <c r="L28" s="1"/>
  <c r="G24"/>
  <c r="L24" s="1"/>
  <c r="G20"/>
  <c r="L20" s="1"/>
  <c r="G16"/>
  <c r="L16" s="1"/>
  <c r="G12"/>
  <c r="L12" s="1"/>
  <c r="G8"/>
  <c r="L8" s="1"/>
  <c r="J3"/>
  <c r="G3"/>
  <c r="L36"/>
  <c r="L3" l="1"/>
</calcChain>
</file>

<file path=xl/sharedStrings.xml><?xml version="1.0" encoding="utf-8"?>
<sst xmlns="http://schemas.openxmlformats.org/spreadsheetml/2006/main" count="113" uniqueCount="71">
  <si>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</si>
  <si>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</si>
  <si>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</si>
  <si>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</si>
  <si>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</si>
  <si>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</si>
  <si>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</si>
  <si>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</si>
  <si>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</si>
  <si>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</si>
  <si>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</si>
  <si>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</si>
  <si>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</si>
  <si>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</si>
  <si>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</si>
  <si>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</si>
  <si>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</si>
  <si>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</si>
  <si>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</si>
  <si>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</si>
  <si>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</si>
  <si>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</si>
  <si>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</si>
  <si>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</si>
  <si>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</si>
  <si>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</si>
  <si>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</si>
  <si>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</si>
  <si>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</si>
  <si>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</si>
  <si>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</si>
  <si>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</si>
  <si>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</si>
  <si>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</si>
  <si>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</si>
  <si>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</si>
  <si>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41-周转筐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</si>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</sst>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5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</cellXfs>
  <cellStyles count="5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52"/>
    <cellStyle name="常规 2" xfId="44"/>
    <cellStyle name="常规 3" xfId="45"/>
    <cellStyle name="常规 4" xfId="47"/>
    <cellStyle name="常规 5" xfId="46"/>
    <cellStyle name="常规 6" xfId="48"/>
    <cellStyle name="常规 7" xfId="49"/>
    <cellStyle name="常规 8" xfId="50"/>
    <cellStyle name="常规 9" xfId="51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303" Type="http://schemas.openxmlformats.org/officeDocument/2006/relationships/hyperlink" Target="cid:85846372" TargetMode="External"/><Relationship Id="rId21" Type="http://schemas.openxmlformats.org/officeDocument/2006/relationships/hyperlink" Target="cid:97a5ff112" TargetMode="External"/><Relationship Id="rId42" Type="http://schemas.openxmlformats.org/officeDocument/2006/relationships/image" Target="cid:c0d5d5a813" TargetMode="External"/><Relationship Id="rId63" Type="http://schemas.openxmlformats.org/officeDocument/2006/relationships/hyperlink" Target="cid:38d18ad2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159" Type="http://schemas.openxmlformats.org/officeDocument/2006/relationships/hyperlink" Target="cid:241931c2" TargetMode="External"/><Relationship Id="rId170" Type="http://schemas.openxmlformats.org/officeDocument/2006/relationships/image" Target="cid:1600d1f4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26" Type="http://schemas.openxmlformats.org/officeDocument/2006/relationships/image" Target="cid:fd1fb7e513" TargetMode="External"/><Relationship Id="rId247" Type="http://schemas.openxmlformats.org/officeDocument/2006/relationships/hyperlink" Target="cid:49a828292" TargetMode="External"/><Relationship Id="rId107" Type="http://schemas.openxmlformats.org/officeDocument/2006/relationships/hyperlink" Target="cid:847633e82" TargetMode="External"/><Relationship Id="rId268" Type="http://schemas.openxmlformats.org/officeDocument/2006/relationships/image" Target="cid:96e6abaa13" TargetMode="External"/><Relationship Id="rId289" Type="http://schemas.openxmlformats.org/officeDocument/2006/relationships/hyperlink" Target="cid:da5389b52" TargetMode="External"/><Relationship Id="rId11" Type="http://schemas.openxmlformats.org/officeDocument/2006/relationships/hyperlink" Target="cid:78be76a62" TargetMode="External"/><Relationship Id="rId32" Type="http://schemas.openxmlformats.org/officeDocument/2006/relationships/image" Target="cid:a711f73213" TargetMode="External"/><Relationship Id="rId53" Type="http://schemas.openxmlformats.org/officeDocument/2006/relationships/hyperlink" Target="cid:e1e57af62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5" Type="http://schemas.openxmlformats.org/officeDocument/2006/relationships/hyperlink" Target="cid:738f7e47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181" Type="http://schemas.openxmlformats.org/officeDocument/2006/relationships/hyperlink" Target="cid:482d44f62" TargetMode="External"/><Relationship Id="rId216" Type="http://schemas.openxmlformats.org/officeDocument/2006/relationships/image" Target="cid:d85c69b313" TargetMode="External"/><Relationship Id="rId237" Type="http://schemas.openxmlformats.org/officeDocument/2006/relationships/hyperlink" Target="cid:207b4f192" TargetMode="External"/><Relationship Id="rId258" Type="http://schemas.openxmlformats.org/officeDocument/2006/relationships/image" Target="cid:72d9e8ca13" TargetMode="External"/><Relationship Id="rId279" Type="http://schemas.openxmlformats.org/officeDocument/2006/relationships/hyperlink" Target="cid:c02295e22" TargetMode="External"/><Relationship Id="rId22" Type="http://schemas.openxmlformats.org/officeDocument/2006/relationships/image" Target="cid:97a5ff3513" TargetMode="External"/><Relationship Id="rId43" Type="http://schemas.openxmlformats.org/officeDocument/2006/relationships/hyperlink" Target="cid:c5fc19282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71" Type="http://schemas.openxmlformats.org/officeDocument/2006/relationships/hyperlink" Target="cid:16470b822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227" Type="http://schemas.openxmlformats.org/officeDocument/2006/relationships/hyperlink" Target="cid:fd20b76d2" TargetMode="External"/><Relationship Id="rId248" Type="http://schemas.openxmlformats.org/officeDocument/2006/relationships/image" Target="cid:49a8285213" TargetMode="External"/><Relationship Id="rId269" Type="http://schemas.openxmlformats.org/officeDocument/2006/relationships/hyperlink" Target="cid:b0aaf7b52" TargetMode="External"/><Relationship Id="rId12" Type="http://schemas.openxmlformats.org/officeDocument/2006/relationships/image" Target="cid:78be76ce13" TargetMode="External"/><Relationship Id="rId33" Type="http://schemas.openxmlformats.org/officeDocument/2006/relationships/hyperlink" Target="cid:ac87b7b92" TargetMode="External"/><Relationship Id="rId108" Type="http://schemas.openxmlformats.org/officeDocument/2006/relationships/image" Target="cid:8476340b13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15" Type="http://schemas.openxmlformats.org/officeDocument/2006/relationships/hyperlink" Target="cid:558610092" TargetMode="External"/><Relationship Id="rId54" Type="http://schemas.openxmlformats.org/officeDocument/2006/relationships/image" Target="cid:e1e57b1713" TargetMode="External"/><Relationship Id="rId75" Type="http://schemas.openxmlformats.org/officeDocument/2006/relationships/hyperlink" Target="cid:185a1b862" TargetMode="External"/><Relationship Id="rId96" Type="http://schemas.openxmlformats.org/officeDocument/2006/relationships/image" Target="cid:56290cef13" TargetMode="External"/><Relationship Id="rId140" Type="http://schemas.openxmlformats.org/officeDocument/2006/relationships/image" Target="cid:dc24c38713" TargetMode="External"/><Relationship Id="rId161" Type="http://schemas.openxmlformats.org/officeDocument/2006/relationships/hyperlink" Target="cid:55eaf9a2" TargetMode="External"/><Relationship Id="rId182" Type="http://schemas.openxmlformats.org/officeDocument/2006/relationships/image" Target="cid:482d451d13" TargetMode="External"/><Relationship Id="rId217" Type="http://schemas.openxmlformats.org/officeDocument/2006/relationships/hyperlink" Target="cid:dd85b610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259" Type="http://schemas.openxmlformats.org/officeDocument/2006/relationships/hyperlink" Target="cid:72dad903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44" Type="http://schemas.openxmlformats.org/officeDocument/2006/relationships/image" Target="cid:c5fc194a13" TargetMode="External"/><Relationship Id="rId65" Type="http://schemas.openxmlformats.org/officeDocument/2006/relationships/hyperlink" Target="cid:38f9f0f2" TargetMode="External"/><Relationship Id="rId86" Type="http://schemas.openxmlformats.org/officeDocument/2006/relationships/image" Target="cid:321b9fbf13" TargetMode="External"/><Relationship Id="rId130" Type="http://schemas.openxmlformats.org/officeDocument/2006/relationships/image" Target="cid:bd29a19c13" TargetMode="External"/><Relationship Id="rId151" Type="http://schemas.openxmlformats.org/officeDocument/2006/relationships/hyperlink" Target="cid:ecaa39042" TargetMode="External"/><Relationship Id="rId172" Type="http://schemas.openxmlformats.org/officeDocument/2006/relationships/image" Target="cid:16470bac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28" Type="http://schemas.openxmlformats.org/officeDocument/2006/relationships/image" Target="cid:fd20b79113" TargetMode="External"/><Relationship Id="rId249" Type="http://schemas.openxmlformats.org/officeDocument/2006/relationships/hyperlink" Target="cid:4fda1727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281" Type="http://schemas.openxmlformats.org/officeDocument/2006/relationships/hyperlink" Target="cid:c547f7a92" TargetMode="External"/><Relationship Id="rId316" Type="http://schemas.openxmlformats.org/officeDocument/2006/relationships/image" Target="cid:5586102e13" TargetMode="External"/><Relationship Id="rId34" Type="http://schemas.openxmlformats.org/officeDocument/2006/relationships/image" Target="cid:ac87b7df13" TargetMode="External"/><Relationship Id="rId55" Type="http://schemas.openxmlformats.org/officeDocument/2006/relationships/hyperlink" Target="cid:e76dc97e2" TargetMode="External"/><Relationship Id="rId76" Type="http://schemas.openxmlformats.org/officeDocument/2006/relationships/image" Target="cid:185a1bab13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141" Type="http://schemas.openxmlformats.org/officeDocument/2006/relationships/hyperlink" Target="cid:e12978772" TargetMode="External"/><Relationship Id="rId7" Type="http://schemas.openxmlformats.org/officeDocument/2006/relationships/hyperlink" Target="cid:7393130e2" TargetMode="External"/><Relationship Id="rId162" Type="http://schemas.openxmlformats.org/officeDocument/2006/relationships/image" Target="cid:55eafc213" TargetMode="External"/><Relationship Id="rId183" Type="http://schemas.openxmlformats.org/officeDocument/2006/relationships/hyperlink" Target="cid:4d58e2842" TargetMode="External"/><Relationship Id="rId218" Type="http://schemas.openxmlformats.org/officeDocument/2006/relationships/image" Target="cid:dd85b63513" TargetMode="External"/><Relationship Id="rId239" Type="http://schemas.openxmlformats.org/officeDocument/2006/relationships/hyperlink" Target="cid:25a2b86c2" TargetMode="External"/><Relationship Id="rId250" Type="http://schemas.openxmlformats.org/officeDocument/2006/relationships/image" Target="cid:4fda174d13" TargetMode="External"/><Relationship Id="rId271" Type="http://schemas.openxmlformats.org/officeDocument/2006/relationships/hyperlink" Target="cid:bb0725832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24" Type="http://schemas.openxmlformats.org/officeDocument/2006/relationships/image" Target="cid:97a883f913" TargetMode="External"/><Relationship Id="rId45" Type="http://schemas.openxmlformats.org/officeDocument/2006/relationships/hyperlink" Target="cid:cb1fd4bc2" TargetMode="External"/><Relationship Id="rId66" Type="http://schemas.openxmlformats.org/officeDocument/2006/relationships/image" Target="cid:38f9f3713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131" Type="http://schemas.openxmlformats.org/officeDocument/2006/relationships/hyperlink" Target="cid:c246514a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52" Type="http://schemas.openxmlformats.org/officeDocument/2006/relationships/image" Target="cid:ecaa3d3d13" TargetMode="External"/><Relationship Id="rId173" Type="http://schemas.openxmlformats.org/officeDocument/2006/relationships/hyperlink" Target="cid:2421fe292" TargetMode="External"/><Relationship Id="rId194" Type="http://schemas.openxmlformats.org/officeDocument/2006/relationships/image" Target="cid:6c3b1810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208" Type="http://schemas.openxmlformats.org/officeDocument/2006/relationships/image" Target="cid:b979451613" TargetMode="External"/><Relationship Id="rId229" Type="http://schemas.openxmlformats.org/officeDocument/2006/relationships/hyperlink" Target="cid:196d985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0" Type="http://schemas.openxmlformats.org/officeDocument/2006/relationships/image" Target="cid:25a2b89113" TargetMode="External"/><Relationship Id="rId245" Type="http://schemas.openxmlformats.org/officeDocument/2006/relationships/hyperlink" Target="cid:451c38c72" TargetMode="External"/><Relationship Id="rId261" Type="http://schemas.openxmlformats.org/officeDocument/2006/relationships/hyperlink" Target="cid:7804080e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14" Type="http://schemas.openxmlformats.org/officeDocument/2006/relationships/image" Target="cid:78c0f48013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56" Type="http://schemas.openxmlformats.org/officeDocument/2006/relationships/image" Target="cid:e76dc9a413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282" Type="http://schemas.openxmlformats.org/officeDocument/2006/relationships/image" Target="cid:c547f7c813" TargetMode="External"/><Relationship Id="rId312" Type="http://schemas.openxmlformats.org/officeDocument/2006/relationships/image" Target="cid:3176d9a713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42" Type="http://schemas.openxmlformats.org/officeDocument/2006/relationships/image" Target="cid:e129789e13" TargetMode="External"/><Relationship Id="rId163" Type="http://schemas.openxmlformats.org/officeDocument/2006/relationships/hyperlink" Target="cid:a6fd2d02" TargetMode="External"/><Relationship Id="rId184" Type="http://schemas.openxmlformats.org/officeDocument/2006/relationships/image" Target="cid:4d58e2a713" TargetMode="External"/><Relationship Id="rId189" Type="http://schemas.openxmlformats.org/officeDocument/2006/relationships/hyperlink" Target="cid:5dbe5bc82" TargetMode="External"/><Relationship Id="rId219" Type="http://schemas.openxmlformats.org/officeDocument/2006/relationships/hyperlink" Target="cid:e2b490a4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0" Type="http://schemas.openxmlformats.org/officeDocument/2006/relationships/image" Target="cid:196d9a913" TargetMode="External"/><Relationship Id="rId235" Type="http://schemas.openxmlformats.org/officeDocument/2006/relationships/hyperlink" Target="cid:112842e72" TargetMode="External"/><Relationship Id="rId251" Type="http://schemas.openxmlformats.org/officeDocument/2006/relationships/hyperlink" Target="cid:53f9d4bf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25" Type="http://schemas.openxmlformats.org/officeDocument/2006/relationships/hyperlink" Target="cid:97aae1182" TargetMode="External"/><Relationship Id="rId46" Type="http://schemas.openxmlformats.org/officeDocument/2006/relationships/image" Target="cid:cb1fd4e013" TargetMode="External"/><Relationship Id="rId67" Type="http://schemas.openxmlformats.org/officeDocument/2006/relationships/hyperlink" Target="cid:3922740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272" Type="http://schemas.openxmlformats.org/officeDocument/2006/relationships/image" Target="cid:bb0725a813" TargetMode="External"/><Relationship Id="rId293" Type="http://schemas.openxmlformats.org/officeDocument/2006/relationships/hyperlink" Target="cid:e43b3fa02" TargetMode="External"/><Relationship Id="rId302" Type="http://schemas.openxmlformats.org/officeDocument/2006/relationships/image" Target="cid:41f092313" TargetMode="External"/><Relationship Id="rId307" Type="http://schemas.openxmlformats.org/officeDocument/2006/relationships/hyperlink" Target="cid:2722c4b8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32" Type="http://schemas.openxmlformats.org/officeDocument/2006/relationships/image" Target="cid:c246516c13" TargetMode="External"/><Relationship Id="rId153" Type="http://schemas.openxmlformats.org/officeDocument/2006/relationships/hyperlink" Target="cid:ed7946d52" TargetMode="External"/><Relationship Id="rId174" Type="http://schemas.openxmlformats.org/officeDocument/2006/relationships/image" Target="cid:2421fe4c13" TargetMode="External"/><Relationship Id="rId179" Type="http://schemas.openxmlformats.org/officeDocument/2006/relationships/hyperlink" Target="cid:4307d8b3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0" Type="http://schemas.openxmlformats.org/officeDocument/2006/relationships/image" Target="cid:e2b490ca13" TargetMode="External"/><Relationship Id="rId225" Type="http://schemas.openxmlformats.org/officeDocument/2006/relationships/hyperlink" Target="cid:fd1fb7c42" TargetMode="External"/><Relationship Id="rId241" Type="http://schemas.openxmlformats.org/officeDocument/2006/relationships/hyperlink" Target="cid:2accc0ce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15" Type="http://schemas.openxmlformats.org/officeDocument/2006/relationships/hyperlink" Target="cid:7dde59952" TargetMode="External"/><Relationship Id="rId36" Type="http://schemas.openxmlformats.org/officeDocument/2006/relationships/image" Target="cid:bbb2dea413" TargetMode="External"/><Relationship Id="rId57" Type="http://schemas.openxmlformats.org/officeDocument/2006/relationships/hyperlink" Target="cid:eca839e5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262" Type="http://schemas.openxmlformats.org/officeDocument/2006/relationships/image" Target="cid:7804083513" TargetMode="External"/><Relationship Id="rId283" Type="http://schemas.openxmlformats.org/officeDocument/2006/relationships/hyperlink" Target="cid:d51f220c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78" Type="http://schemas.openxmlformats.org/officeDocument/2006/relationships/image" Target="cid:27d3d8c413" TargetMode="External"/><Relationship Id="rId94" Type="http://schemas.openxmlformats.org/officeDocument/2006/relationships/image" Target="cid:4bad0c6813" TargetMode="External"/><Relationship Id="rId99" Type="http://schemas.openxmlformats.org/officeDocument/2006/relationships/hyperlink" Target="cid:6fdc68d82" TargetMode="External"/><Relationship Id="rId101" Type="http://schemas.openxmlformats.org/officeDocument/2006/relationships/hyperlink" Target="cid:750aa1bc2" TargetMode="External"/><Relationship Id="rId122" Type="http://schemas.openxmlformats.org/officeDocument/2006/relationships/image" Target="cid:a88b2fa613" TargetMode="External"/><Relationship Id="rId143" Type="http://schemas.openxmlformats.org/officeDocument/2006/relationships/hyperlink" Target="cid:e2636a2d2" TargetMode="External"/><Relationship Id="rId148" Type="http://schemas.openxmlformats.org/officeDocument/2006/relationships/image" Target="cid:e39a52ae13" TargetMode="External"/><Relationship Id="rId164" Type="http://schemas.openxmlformats.org/officeDocument/2006/relationships/image" Target="cid:a6fd2fd13" TargetMode="External"/><Relationship Id="rId169" Type="http://schemas.openxmlformats.org/officeDocument/2006/relationships/hyperlink" Target="cid:1600d1d42" TargetMode="External"/><Relationship Id="rId185" Type="http://schemas.openxmlformats.org/officeDocument/2006/relationships/hyperlink" Target="cid:531d4de2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80" Type="http://schemas.openxmlformats.org/officeDocument/2006/relationships/image" Target="cid:4307d8dd13" TargetMode="External"/><Relationship Id="rId210" Type="http://schemas.openxmlformats.org/officeDocument/2006/relationships/image" Target="cid:be9a3ee8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52" Type="http://schemas.openxmlformats.org/officeDocument/2006/relationships/image" Target="cid:53f9d4e613" TargetMode="External"/><Relationship Id="rId273" Type="http://schemas.openxmlformats.org/officeDocument/2006/relationships/hyperlink" Target="cid:bb0832652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68" Type="http://schemas.openxmlformats.org/officeDocument/2006/relationships/image" Target="cid:392276913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33" Type="http://schemas.openxmlformats.org/officeDocument/2006/relationships/hyperlink" Target="cid:c8af4ef42" TargetMode="External"/><Relationship Id="rId154" Type="http://schemas.openxmlformats.org/officeDocument/2006/relationships/image" Target="cid:ed79471e13" TargetMode="External"/><Relationship Id="rId175" Type="http://schemas.openxmlformats.org/officeDocument/2006/relationships/hyperlink" Target="cid:2a30eb842" TargetMode="External"/><Relationship Id="rId196" Type="http://schemas.openxmlformats.org/officeDocument/2006/relationships/image" Target="cid:9571363a13" TargetMode="External"/><Relationship Id="rId200" Type="http://schemas.openxmlformats.org/officeDocument/2006/relationships/image" Target="cid:9fc12dfe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42" Type="http://schemas.openxmlformats.org/officeDocument/2006/relationships/image" Target="cid:2accc0ec13" TargetMode="External"/><Relationship Id="rId263" Type="http://schemas.openxmlformats.org/officeDocument/2006/relationships/hyperlink" Target="cid:7d2b2ff72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58" Type="http://schemas.openxmlformats.org/officeDocument/2006/relationships/image" Target="cid:eca83a0c13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23" Type="http://schemas.openxmlformats.org/officeDocument/2006/relationships/hyperlink" Target="cid:b896ad462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65" Type="http://schemas.openxmlformats.org/officeDocument/2006/relationships/hyperlink" Target="cid:a9baa6a2" TargetMode="External"/><Relationship Id="rId186" Type="http://schemas.openxmlformats.org/officeDocument/2006/relationships/image" Target="cid:531d4e0813" TargetMode="External"/><Relationship Id="rId211" Type="http://schemas.openxmlformats.org/officeDocument/2006/relationships/hyperlink" Target="cid:c607a7f12" TargetMode="External"/><Relationship Id="rId232" Type="http://schemas.openxmlformats.org/officeDocument/2006/relationships/image" Target="cid:7e6338613" TargetMode="External"/><Relationship Id="rId253" Type="http://schemas.openxmlformats.org/officeDocument/2006/relationships/hyperlink" Target="cid:592330e12" TargetMode="External"/><Relationship Id="rId274" Type="http://schemas.openxmlformats.org/officeDocument/2006/relationships/image" Target="cid:bb08328813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27" Type="http://schemas.openxmlformats.org/officeDocument/2006/relationships/hyperlink" Target="cid:9cc12f202" TargetMode="External"/><Relationship Id="rId48" Type="http://schemas.openxmlformats.org/officeDocument/2006/relationships/image" Target="cid:d0b5888713" TargetMode="External"/><Relationship Id="rId69" Type="http://schemas.openxmlformats.org/officeDocument/2006/relationships/hyperlink" Target="cid:e0ef2af2" TargetMode="External"/><Relationship Id="rId113" Type="http://schemas.openxmlformats.org/officeDocument/2006/relationships/hyperlink" Target="cid:93d06cfe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55" Type="http://schemas.openxmlformats.org/officeDocument/2006/relationships/hyperlink" Target="cid:f09b1ba62" TargetMode="External"/><Relationship Id="rId176" Type="http://schemas.openxmlformats.org/officeDocument/2006/relationships/image" Target="cid:2a30ebbf13" TargetMode="External"/><Relationship Id="rId197" Type="http://schemas.openxmlformats.org/officeDocument/2006/relationships/hyperlink" Target="cid:9a94d6742" TargetMode="External"/><Relationship Id="rId201" Type="http://schemas.openxmlformats.org/officeDocument/2006/relationships/hyperlink" Target="cid:a60cac882" TargetMode="External"/><Relationship Id="rId222" Type="http://schemas.openxmlformats.org/officeDocument/2006/relationships/image" Target="cid:e7d8c5be13" TargetMode="External"/><Relationship Id="rId243" Type="http://schemas.openxmlformats.org/officeDocument/2006/relationships/hyperlink" Target="cid:2fee70f82" TargetMode="External"/><Relationship Id="rId264" Type="http://schemas.openxmlformats.org/officeDocument/2006/relationships/image" Target="cid:7d2b301d13" TargetMode="External"/><Relationship Id="rId285" Type="http://schemas.openxmlformats.org/officeDocument/2006/relationships/hyperlink" Target="cid:d9df1e0c2" TargetMode="External"/><Relationship Id="rId17" Type="http://schemas.openxmlformats.org/officeDocument/2006/relationships/hyperlink" Target="cid:883802342" TargetMode="External"/><Relationship Id="rId38" Type="http://schemas.openxmlformats.org/officeDocument/2006/relationships/image" Target="cid:bbb631eb13" TargetMode="External"/><Relationship Id="rId59" Type="http://schemas.openxmlformats.org/officeDocument/2006/relationships/hyperlink" Target="cid:ef30262e2" TargetMode="External"/><Relationship Id="rId103" Type="http://schemas.openxmlformats.org/officeDocument/2006/relationships/hyperlink" Target="cid:7a31edb12" TargetMode="External"/><Relationship Id="rId124" Type="http://schemas.openxmlformats.org/officeDocument/2006/relationships/image" Target="cid:b896ad6d13" TargetMode="External"/><Relationship Id="rId310" Type="http://schemas.openxmlformats.org/officeDocument/2006/relationships/image" Target="cid:2c47223813" TargetMode="External"/><Relationship Id="rId70" Type="http://schemas.openxmlformats.org/officeDocument/2006/relationships/image" Target="cid:e0ef2d2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66" Type="http://schemas.openxmlformats.org/officeDocument/2006/relationships/image" Target="cid:a9baa8e13" TargetMode="External"/><Relationship Id="rId187" Type="http://schemas.openxmlformats.org/officeDocument/2006/relationships/hyperlink" Target="cid:579a7efa2" TargetMode="External"/><Relationship Id="rId1" Type="http://schemas.openxmlformats.org/officeDocument/2006/relationships/image" Target="../media/image1.jpeg"/><Relationship Id="rId212" Type="http://schemas.openxmlformats.org/officeDocument/2006/relationships/image" Target="cid:c607a81c13" TargetMode="External"/><Relationship Id="rId233" Type="http://schemas.openxmlformats.org/officeDocument/2006/relationships/hyperlink" Target="cid:bf349ae2" TargetMode="External"/><Relationship Id="rId254" Type="http://schemas.openxmlformats.org/officeDocument/2006/relationships/image" Target="cid:5923310913" TargetMode="External"/><Relationship Id="rId28" Type="http://schemas.openxmlformats.org/officeDocument/2006/relationships/image" Target="cid:9cc12f6e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75" Type="http://schemas.openxmlformats.org/officeDocument/2006/relationships/hyperlink" Target="cid:bb0a5c3f2" TargetMode="External"/><Relationship Id="rId296" Type="http://schemas.openxmlformats.org/officeDocument/2006/relationships/image" Target="cid:ea6dd08913" TargetMode="External"/><Relationship Id="rId300" Type="http://schemas.openxmlformats.org/officeDocument/2006/relationships/image" Target="cid:fe112e9913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30" sqref="E30"/>
    </sheetView>
  </sheetViews>
  <sheetFormatPr defaultRowHeight="11.25"/>
  <cols>
    <col min="1" max="1" width="7.75" style="1" customWidth="1"/>
    <col min="2" max="2" width="3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2">
      <c r="A1" s="5"/>
      <c r="B1" s="6"/>
      <c r="C1" s="7"/>
      <c r="D1" s="8"/>
      <c r="E1" s="9" t="s">
        <v>0</v>
      </c>
      <c r="F1" s="23" t="s">
        <v>1</v>
      </c>
      <c r="G1" s="10" t="s">
        <v>44</v>
      </c>
      <c r="H1" s="23" t="s">
        <v>2</v>
      </c>
      <c r="I1" s="17" t="s">
        <v>42</v>
      </c>
      <c r="J1" s="18" t="s">
        <v>43</v>
      </c>
      <c r="K1" s="19" t="s">
        <v>45</v>
      </c>
      <c r="L1" s="19" t="s">
        <v>46</v>
      </c>
    </row>
    <row r="2" spans="1:12">
      <c r="A2" s="11" t="s">
        <v>3</v>
      </c>
      <c r="B2" s="12"/>
      <c r="C2" s="57" t="s">
        <v>4</v>
      </c>
      <c r="D2" s="57"/>
      <c r="E2" s="13"/>
      <c r="F2" s="24"/>
      <c r="G2" s="14"/>
      <c r="H2" s="24"/>
      <c r="I2" s="20"/>
      <c r="J2" s="21"/>
      <c r="K2" s="22"/>
      <c r="L2" s="22"/>
    </row>
    <row r="3" spans="1:12">
      <c r="A3" s="58" t="s">
        <v>5</v>
      </c>
      <c r="B3" s="58"/>
      <c r="C3" s="58"/>
      <c r="D3" s="58"/>
      <c r="E3" s="15">
        <f>RA!D7</f>
        <v>75784629.546000004</v>
      </c>
      <c r="F3" s="25">
        <f>RA!I7</f>
        <v>-1261712.5403</v>
      </c>
      <c r="G3" s="16">
        <f>E3-F3</f>
        <v>77046342.086300001</v>
      </c>
      <c r="H3" s="27">
        <f>RA!J7</f>
        <v>-1.66486601288215</v>
      </c>
      <c r="I3" s="20">
        <f>SUM(I4:I39)</f>
        <v>75784634.684828743</v>
      </c>
      <c r="J3" s="21">
        <f>SUM(J4:J39)</f>
        <v>77046392.572246626</v>
      </c>
      <c r="K3" s="22">
        <f>E3-I3</f>
        <v>-5.1388287395238876</v>
      </c>
      <c r="L3" s="22">
        <f>G3-J3</f>
        <v>-50.485946625471115</v>
      </c>
    </row>
    <row r="4" spans="1:12">
      <c r="A4" s="59">
        <f>RA!A8</f>
        <v>41640</v>
      </c>
      <c r="B4" s="12">
        <v>12</v>
      </c>
      <c r="C4" s="56" t="s">
        <v>6</v>
      </c>
      <c r="D4" s="56"/>
      <c r="E4" s="15">
        <f>VLOOKUP(C4,RA!B8:D39,3,0)</f>
        <v>1538191.4547999999</v>
      </c>
      <c r="F4" s="25">
        <f>VLOOKUP(C4,RA!B8:I43,8,0)</f>
        <v>210089.356</v>
      </c>
      <c r="G4" s="16">
        <f t="shared" ref="G4:G39" si="0">E4-F4</f>
        <v>1328102.0988</v>
      </c>
      <c r="H4" s="27">
        <f>RA!J8</f>
        <v>13.658205897868299</v>
      </c>
      <c r="I4" s="20">
        <f>VLOOKUP(B4,RMS!B:D,3,FALSE)</f>
        <v>1538192.20380513</v>
      </c>
      <c r="J4" s="21">
        <f>VLOOKUP(B4,RMS!B:E,4,FALSE)</f>
        <v>1328102.10349231</v>
      </c>
      <c r="K4" s="22">
        <f t="shared" ref="K4:K39" si="1">E4-I4</f>
        <v>-0.7490051300264895</v>
      </c>
      <c r="L4" s="22">
        <f t="shared" ref="L4:L39" si="2">G4-J4</f>
        <v>-4.6923100017011166E-3</v>
      </c>
    </row>
    <row r="5" spans="1:12">
      <c r="A5" s="59"/>
      <c r="B5" s="12">
        <v>13</v>
      </c>
      <c r="C5" s="56" t="s">
        <v>7</v>
      </c>
      <c r="D5" s="56"/>
      <c r="E5" s="15">
        <f>VLOOKUP(C5,RA!B8:D40,3,0)</f>
        <v>265723.37910000002</v>
      </c>
      <c r="F5" s="25">
        <f>VLOOKUP(C5,RA!B9:I44,8,0)</f>
        <v>42062.825799999999</v>
      </c>
      <c r="G5" s="16">
        <f t="shared" si="0"/>
        <v>223660.55330000003</v>
      </c>
      <c r="H5" s="27">
        <f>RA!J9</f>
        <v>15.829554005547401</v>
      </c>
      <c r="I5" s="20">
        <f>VLOOKUP(B5,RMS!B:D,3,FALSE)</f>
        <v>265723.45237020601</v>
      </c>
      <c r="J5" s="21">
        <f>VLOOKUP(B5,RMS!B:E,4,FALSE)</f>
        <v>223660.54906641701</v>
      </c>
      <c r="K5" s="22">
        <f t="shared" si="1"/>
        <v>-7.3270205990411341E-2</v>
      </c>
      <c r="L5" s="22">
        <f t="shared" si="2"/>
        <v>4.2335830221418291E-3</v>
      </c>
    </row>
    <row r="6" spans="1:12">
      <c r="A6" s="59"/>
      <c r="B6" s="12">
        <v>14</v>
      </c>
      <c r="C6" s="56" t="s">
        <v>8</v>
      </c>
      <c r="D6" s="56"/>
      <c r="E6" s="15">
        <f>VLOOKUP(C6,RA!B10:D41,3,0)</f>
        <v>265405.70819999999</v>
      </c>
      <c r="F6" s="25">
        <f>VLOOKUP(C6,RA!B10:I45,8,0)</f>
        <v>37082.5651</v>
      </c>
      <c r="G6" s="16">
        <f t="shared" si="0"/>
        <v>228323.14309999999</v>
      </c>
      <c r="H6" s="27">
        <f>RA!J10</f>
        <v>13.972029973091599</v>
      </c>
      <c r="I6" s="20">
        <f>VLOOKUP(B6,RMS!B:D,3,FALSE)</f>
        <v>265408.48989658098</v>
      </c>
      <c r="J6" s="21">
        <f>VLOOKUP(B6,RMS!B:E,4,FALSE)</f>
        <v>228323.14263504301</v>
      </c>
      <c r="K6" s="22">
        <f t="shared" si="1"/>
        <v>-2.7816965809906833</v>
      </c>
      <c r="L6" s="22">
        <f t="shared" si="2"/>
        <v>4.649569746106863E-4</v>
      </c>
    </row>
    <row r="7" spans="1:12">
      <c r="A7" s="59"/>
      <c r="B7" s="12">
        <v>15</v>
      </c>
      <c r="C7" s="56" t="s">
        <v>9</v>
      </c>
      <c r="D7" s="56"/>
      <c r="E7" s="15">
        <f>VLOOKUP(C7,RA!B10:D42,3,0)</f>
        <v>517549.15860000002</v>
      </c>
      <c r="F7" s="25">
        <f>VLOOKUP(C7,RA!B11:I46,8,0)</f>
        <v>17011.7209</v>
      </c>
      <c r="G7" s="16">
        <f t="shared" si="0"/>
        <v>500537.43770000001</v>
      </c>
      <c r="H7" s="27">
        <f>RA!J11</f>
        <v>3.286976824775</v>
      </c>
      <c r="I7" s="20">
        <f>VLOOKUP(B7,RMS!B:D,3,FALSE)</f>
        <v>517549.25230170903</v>
      </c>
      <c r="J7" s="21">
        <f>VLOOKUP(B7,RMS!B:E,4,FALSE)</f>
        <v>500537.43751709402</v>
      </c>
      <c r="K7" s="22">
        <f t="shared" si="1"/>
        <v>-9.3701709003653377E-2</v>
      </c>
      <c r="L7" s="22">
        <f t="shared" si="2"/>
        <v>1.8290599109604955E-4</v>
      </c>
    </row>
    <row r="8" spans="1:12">
      <c r="A8" s="59"/>
      <c r="B8" s="12">
        <v>16</v>
      </c>
      <c r="C8" s="56" t="s">
        <v>10</v>
      </c>
      <c r="D8" s="56"/>
      <c r="E8" s="15">
        <f>VLOOKUP(C8,RA!B12:D43,3,0)</f>
        <v>1112485.6364</v>
      </c>
      <c r="F8" s="25">
        <f>VLOOKUP(C8,RA!B12:I47,8,0)</f>
        <v>49294.354599999999</v>
      </c>
      <c r="G8" s="16">
        <f t="shared" si="0"/>
        <v>1063191.2818</v>
      </c>
      <c r="H8" s="27">
        <f>RA!J12</f>
        <v>4.43101043169567</v>
      </c>
      <c r="I8" s="20">
        <f>VLOOKUP(B8,RMS!B:D,3,FALSE)</f>
        <v>1112485.5894136799</v>
      </c>
      <c r="J8" s="21">
        <f>VLOOKUP(B8,RMS!B:E,4,FALSE)</f>
        <v>1063191.2769547</v>
      </c>
      <c r="K8" s="22">
        <f t="shared" si="1"/>
        <v>4.6986320056021214E-2</v>
      </c>
      <c r="L8" s="22">
        <f t="shared" si="2"/>
        <v>4.8452999908477068E-3</v>
      </c>
    </row>
    <row r="9" spans="1:12">
      <c r="A9" s="59"/>
      <c r="B9" s="12">
        <v>17</v>
      </c>
      <c r="C9" s="56" t="s">
        <v>11</v>
      </c>
      <c r="D9" s="56"/>
      <c r="E9" s="15">
        <f>VLOOKUP(C9,RA!B12:D44,3,0)</f>
        <v>706228.39610000001</v>
      </c>
      <c r="F9" s="25">
        <f>VLOOKUP(C9,RA!B13:I48,8,0)</f>
        <v>100920.81</v>
      </c>
      <c r="G9" s="16">
        <f t="shared" si="0"/>
        <v>605307.58609999996</v>
      </c>
      <c r="H9" s="27">
        <f>RA!J13</f>
        <v>14.290109341016899</v>
      </c>
      <c r="I9" s="20">
        <f>VLOOKUP(B9,RMS!B:D,3,FALSE)</f>
        <v>706228.57529572595</v>
      </c>
      <c r="J9" s="21">
        <f>VLOOKUP(B9,RMS!B:E,4,FALSE)</f>
        <v>605307.58725470095</v>
      </c>
      <c r="K9" s="22">
        <f t="shared" si="1"/>
        <v>-0.17919572594109923</v>
      </c>
      <c r="L9" s="22">
        <f t="shared" si="2"/>
        <v>-1.154700992628932E-3</v>
      </c>
    </row>
    <row r="10" spans="1:12">
      <c r="A10" s="59"/>
      <c r="B10" s="12">
        <v>18</v>
      </c>
      <c r="C10" s="56" t="s">
        <v>12</v>
      </c>
      <c r="D10" s="56"/>
      <c r="E10" s="15">
        <f>VLOOKUP(C10,RA!B14:D45,3,0)</f>
        <v>545747.43519999995</v>
      </c>
      <c r="F10" s="25">
        <f>VLOOKUP(C10,RA!B14:I49,8,0)</f>
        <v>55256.850200000001</v>
      </c>
      <c r="G10" s="16">
        <f t="shared" si="0"/>
        <v>490490.58499999996</v>
      </c>
      <c r="H10" s="27">
        <f>RA!J14</f>
        <v>10.1249857784032</v>
      </c>
      <c r="I10" s="20">
        <f>VLOOKUP(B10,RMS!B:D,3,FALSE)</f>
        <v>545747.42355555599</v>
      </c>
      <c r="J10" s="21">
        <f>VLOOKUP(B10,RMS!B:E,4,FALSE)</f>
        <v>490490.58727179503</v>
      </c>
      <c r="K10" s="22">
        <f t="shared" si="1"/>
        <v>1.1644443962723017E-2</v>
      </c>
      <c r="L10" s="22">
        <f t="shared" si="2"/>
        <v>-2.2717950632795691E-3</v>
      </c>
    </row>
    <row r="11" spans="1:12">
      <c r="A11" s="59"/>
      <c r="B11" s="12">
        <v>19</v>
      </c>
      <c r="C11" s="56" t="s">
        <v>13</v>
      </c>
      <c r="D11" s="56"/>
      <c r="E11" s="15">
        <f>VLOOKUP(C11,RA!B14:D46,3,0)</f>
        <v>177003.82920000001</v>
      </c>
      <c r="F11" s="25">
        <f>VLOOKUP(C11,RA!B15:I50,8,0)</f>
        <v>9847.1196999999993</v>
      </c>
      <c r="G11" s="16">
        <f t="shared" si="0"/>
        <v>167156.7095</v>
      </c>
      <c r="H11" s="27">
        <f>RA!J15</f>
        <v>5.5632241090522099</v>
      </c>
      <c r="I11" s="20">
        <f>VLOOKUP(B11,RMS!B:D,3,FALSE)</f>
        <v>177003.917539316</v>
      </c>
      <c r="J11" s="21">
        <f>VLOOKUP(B11,RMS!B:E,4,FALSE)</f>
        <v>167156.705936752</v>
      </c>
      <c r="K11" s="22">
        <f t="shared" si="1"/>
        <v>-8.833931598928757E-2</v>
      </c>
      <c r="L11" s="22">
        <f t="shared" si="2"/>
        <v>3.5632479994092137E-3</v>
      </c>
    </row>
    <row r="12" spans="1:12">
      <c r="A12" s="59"/>
      <c r="B12" s="12">
        <v>21</v>
      </c>
      <c r="C12" s="56" t="s">
        <v>14</v>
      </c>
      <c r="D12" s="56"/>
      <c r="E12" s="15">
        <f>VLOOKUP(C12,RA!B16:D47,3,0)</f>
        <v>1563726.3910000001</v>
      </c>
      <c r="F12" s="25">
        <f>VLOOKUP(C12,RA!B16:I51,8,0)</f>
        <v>8517.4390000000003</v>
      </c>
      <c r="G12" s="16">
        <f t="shared" si="0"/>
        <v>1555208.952</v>
      </c>
      <c r="H12" s="27">
        <f>RA!J16</f>
        <v>0.54468857525344405</v>
      </c>
      <c r="I12" s="20">
        <f>VLOOKUP(B12,RMS!B:D,3,FALSE)</f>
        <v>1563726.1298</v>
      </c>
      <c r="J12" s="21">
        <f>VLOOKUP(B12,RMS!B:E,4,FALSE)</f>
        <v>1555208.952</v>
      </c>
      <c r="K12" s="22">
        <f t="shared" si="1"/>
        <v>0.26120000006631017</v>
      </c>
      <c r="L12" s="22">
        <f t="shared" si="2"/>
        <v>0</v>
      </c>
    </row>
    <row r="13" spans="1:12">
      <c r="A13" s="59"/>
      <c r="B13" s="12">
        <v>22</v>
      </c>
      <c r="C13" s="56" t="s">
        <v>15</v>
      </c>
      <c r="D13" s="56"/>
      <c r="E13" s="15">
        <f>VLOOKUP(C13,RA!B16:D48,3,0)</f>
        <v>8886019.9064000007</v>
      </c>
      <c r="F13" s="25">
        <f>VLOOKUP(C13,RA!B17:I52,8,0)</f>
        <v>-258418.98250000001</v>
      </c>
      <c r="G13" s="16">
        <f t="shared" si="0"/>
        <v>9144438.8889000006</v>
      </c>
      <c r="H13" s="27">
        <f>RA!J17</f>
        <v>-2.9081521898671201</v>
      </c>
      <c r="I13" s="20">
        <f>VLOOKUP(B13,RMS!B:D,3,FALSE)</f>
        <v>8886019.9775555599</v>
      </c>
      <c r="J13" s="21">
        <f>VLOOKUP(B13,RMS!B:E,4,FALSE)</f>
        <v>9144438.8890196607</v>
      </c>
      <c r="K13" s="22">
        <f t="shared" si="1"/>
        <v>-7.115555927157402E-2</v>
      </c>
      <c r="L13" s="22">
        <f t="shared" si="2"/>
        <v>-1.1966004967689514E-4</v>
      </c>
    </row>
    <row r="14" spans="1:12">
      <c r="A14" s="59"/>
      <c r="B14" s="12">
        <v>23</v>
      </c>
      <c r="C14" s="56" t="s">
        <v>16</v>
      </c>
      <c r="D14" s="56"/>
      <c r="E14" s="15">
        <f>VLOOKUP(C14,RA!B18:D49,3,0)</f>
        <v>6965680.6245999997</v>
      </c>
      <c r="F14" s="25">
        <f>VLOOKUP(C14,RA!B18:I53,8,0)</f>
        <v>-618347.31350000005</v>
      </c>
      <c r="G14" s="16">
        <f t="shared" si="0"/>
        <v>7584027.9380999999</v>
      </c>
      <c r="H14" s="27">
        <f>RA!J18</f>
        <v>-8.8770551913655709</v>
      </c>
      <c r="I14" s="20">
        <f>VLOOKUP(B14,RMS!B:D,3,FALSE)</f>
        <v>6965680.9776615398</v>
      </c>
      <c r="J14" s="21">
        <f>VLOOKUP(B14,RMS!B:E,4,FALSE)</f>
        <v>7584027.91408889</v>
      </c>
      <c r="K14" s="22">
        <f t="shared" si="1"/>
        <v>-0.35306154005229473</v>
      </c>
      <c r="L14" s="22">
        <f t="shared" si="2"/>
        <v>2.4011109955608845E-2</v>
      </c>
    </row>
    <row r="15" spans="1:12">
      <c r="A15" s="59"/>
      <c r="B15" s="12">
        <v>24</v>
      </c>
      <c r="C15" s="56" t="s">
        <v>17</v>
      </c>
      <c r="D15" s="56"/>
      <c r="E15" s="15">
        <f>VLOOKUP(C15,RA!B18:D50,3,0)</f>
        <v>2340154.7105</v>
      </c>
      <c r="F15" s="25">
        <f>VLOOKUP(C15,RA!B19:I54,8,0)</f>
        <v>-12069.043900000001</v>
      </c>
      <c r="G15" s="16">
        <f t="shared" si="0"/>
        <v>2352223.7544</v>
      </c>
      <c r="H15" s="27">
        <f>RA!J19</f>
        <v>-0.515737008576724</v>
      </c>
      <c r="I15" s="20">
        <f>VLOOKUP(B15,RMS!B:D,3,FALSE)</f>
        <v>2340154.8457846199</v>
      </c>
      <c r="J15" s="21">
        <f>VLOOKUP(B15,RMS!B:E,4,FALSE)</f>
        <v>2352223.75356154</v>
      </c>
      <c r="K15" s="22">
        <f t="shared" si="1"/>
        <v>-0.13528461987152696</v>
      </c>
      <c r="L15" s="22">
        <f t="shared" si="2"/>
        <v>8.3845993503928185E-4</v>
      </c>
    </row>
    <row r="16" spans="1:12">
      <c r="A16" s="59"/>
      <c r="B16" s="12">
        <v>25</v>
      </c>
      <c r="C16" s="56" t="s">
        <v>18</v>
      </c>
      <c r="D16" s="56"/>
      <c r="E16" s="15">
        <f>VLOOKUP(C16,RA!B20:D51,3,0)</f>
        <v>6612902.7818999998</v>
      </c>
      <c r="F16" s="25">
        <f>VLOOKUP(C16,RA!B20:I55,8,0)</f>
        <v>123917.20699999999</v>
      </c>
      <c r="G16" s="16">
        <f t="shared" si="0"/>
        <v>6488985.5748999994</v>
      </c>
      <c r="H16" s="27">
        <f>RA!J20</f>
        <v>1.87387008530007</v>
      </c>
      <c r="I16" s="20">
        <f>VLOOKUP(B16,RMS!B:D,3,FALSE)</f>
        <v>6612903.2587000001</v>
      </c>
      <c r="J16" s="21">
        <f>VLOOKUP(B16,RMS!B:E,4,FALSE)</f>
        <v>6488985.5749000004</v>
      </c>
      <c r="K16" s="22">
        <f t="shared" si="1"/>
        <v>-0.47680000029504299</v>
      </c>
      <c r="L16" s="22">
        <f t="shared" si="2"/>
        <v>0</v>
      </c>
    </row>
    <row r="17" spans="1:12">
      <c r="A17" s="59"/>
      <c r="B17" s="12">
        <v>26</v>
      </c>
      <c r="C17" s="56" t="s">
        <v>19</v>
      </c>
      <c r="D17" s="56"/>
      <c r="E17" s="15">
        <f>VLOOKUP(C17,RA!B20:D52,3,0)</f>
        <v>632123.40540000005</v>
      </c>
      <c r="F17" s="25">
        <f>VLOOKUP(C17,RA!B21:I56,8,0)</f>
        <v>77457.681599999996</v>
      </c>
      <c r="G17" s="16">
        <f t="shared" si="0"/>
        <v>554665.72380000004</v>
      </c>
      <c r="H17" s="27">
        <f>RA!J21</f>
        <v>12.253569625536301</v>
      </c>
      <c r="I17" s="20">
        <f>VLOOKUP(B17,RMS!B:D,3,FALSE)</f>
        <v>632122.99147108395</v>
      </c>
      <c r="J17" s="21">
        <f>VLOOKUP(B17,RMS!B:E,4,FALSE)</f>
        <v>554665.72380331298</v>
      </c>
      <c r="K17" s="22">
        <f t="shared" si="1"/>
        <v>0.41392891609575599</v>
      </c>
      <c r="L17" s="22">
        <f t="shared" si="2"/>
        <v>-3.3129472285509109E-6</v>
      </c>
    </row>
    <row r="18" spans="1:12">
      <c r="A18" s="59"/>
      <c r="B18" s="12">
        <v>27</v>
      </c>
      <c r="C18" s="56" t="s">
        <v>20</v>
      </c>
      <c r="D18" s="56"/>
      <c r="E18" s="15">
        <f>VLOOKUP(C18,RA!B22:D53,3,0)</f>
        <v>1908810.3498</v>
      </c>
      <c r="F18" s="25">
        <f>VLOOKUP(C18,RA!B22:I57,8,0)</f>
        <v>-22011.434000000001</v>
      </c>
      <c r="G18" s="16">
        <f t="shared" si="0"/>
        <v>1930821.7837999999</v>
      </c>
      <c r="H18" s="27">
        <f>RA!J22</f>
        <v>-1.15314934258955</v>
      </c>
      <c r="I18" s="20">
        <f>VLOOKUP(B18,RMS!B:D,3,FALSE)</f>
        <v>1908810.9990507399</v>
      </c>
      <c r="J18" s="21">
        <f>VLOOKUP(B18,RMS!B:E,4,FALSE)</f>
        <v>1930821.7792964601</v>
      </c>
      <c r="K18" s="22">
        <f t="shared" si="1"/>
        <v>-0.64925073995254934</v>
      </c>
      <c r="L18" s="22">
        <f t="shared" si="2"/>
        <v>4.5035397633910179E-3</v>
      </c>
    </row>
    <row r="19" spans="1:12">
      <c r="A19" s="59"/>
      <c r="B19" s="12">
        <v>29</v>
      </c>
      <c r="C19" s="56" t="s">
        <v>21</v>
      </c>
      <c r="D19" s="56"/>
      <c r="E19" s="15">
        <f>VLOOKUP(C19,RA!B22:D54,3,0)</f>
        <v>8500458.9527000003</v>
      </c>
      <c r="F19" s="25">
        <f>VLOOKUP(C19,RA!B23:I58,8,0)</f>
        <v>-674624.40509999997</v>
      </c>
      <c r="G19" s="16">
        <f t="shared" si="0"/>
        <v>9175083.3577999994</v>
      </c>
      <c r="H19" s="27">
        <f>RA!J23</f>
        <v>-7.9363291894459298</v>
      </c>
      <c r="I19" s="20">
        <f>VLOOKUP(B19,RMS!B:D,3,FALSE)</f>
        <v>8500460.4719453007</v>
      </c>
      <c r="J19" s="21">
        <f>VLOOKUP(B19,RMS!B:E,4,FALSE)</f>
        <v>9175083.4115307704</v>
      </c>
      <c r="K19" s="22">
        <f t="shared" si="1"/>
        <v>-1.5192453004419804</v>
      </c>
      <c r="L19" s="22">
        <f t="shared" si="2"/>
        <v>-5.3730770945549011E-2</v>
      </c>
    </row>
    <row r="20" spans="1:12">
      <c r="A20" s="59"/>
      <c r="B20" s="12">
        <v>31</v>
      </c>
      <c r="C20" s="56" t="s">
        <v>22</v>
      </c>
      <c r="D20" s="56"/>
      <c r="E20" s="15">
        <f>VLOOKUP(C20,RA!B24:D55,3,0)</f>
        <v>576403.30870000005</v>
      </c>
      <c r="F20" s="25">
        <f>VLOOKUP(C20,RA!B24:I59,8,0)</f>
        <v>96619.456000000006</v>
      </c>
      <c r="G20" s="16">
        <f t="shared" si="0"/>
        <v>479783.85270000005</v>
      </c>
      <c r="H20" s="27">
        <f>RA!J24</f>
        <v>16.762474215825101</v>
      </c>
      <c r="I20" s="20">
        <f>VLOOKUP(B20,RMS!B:D,3,FALSE)</f>
        <v>576403.41045360395</v>
      </c>
      <c r="J20" s="21">
        <f>VLOOKUP(B20,RMS!B:E,4,FALSE)</f>
        <v>479783.85754065902</v>
      </c>
      <c r="K20" s="22">
        <f t="shared" si="1"/>
        <v>-0.10175360389985144</v>
      </c>
      <c r="L20" s="22">
        <f t="shared" si="2"/>
        <v>-4.8406589776277542E-3</v>
      </c>
    </row>
    <row r="21" spans="1:12">
      <c r="A21" s="59"/>
      <c r="B21" s="12">
        <v>32</v>
      </c>
      <c r="C21" s="56" t="s">
        <v>23</v>
      </c>
      <c r="D21" s="56"/>
      <c r="E21" s="15">
        <f>VLOOKUP(C21,RA!B24:D56,3,0)</f>
        <v>978054.24410000001</v>
      </c>
      <c r="F21" s="25">
        <f>VLOOKUP(C21,RA!B25:I60,8,0)</f>
        <v>-4067.0414000000001</v>
      </c>
      <c r="G21" s="16">
        <f t="shared" si="0"/>
        <v>982121.2855</v>
      </c>
      <c r="H21" s="27">
        <f>RA!J25</f>
        <v>-0.41582984016826902</v>
      </c>
      <c r="I21" s="20">
        <f>VLOOKUP(B21,RMS!B:D,3,FALSE)</f>
        <v>978054.23758627905</v>
      </c>
      <c r="J21" s="21">
        <f>VLOOKUP(B21,RMS!B:E,4,FALSE)</f>
        <v>982121.33844763006</v>
      </c>
      <c r="K21" s="22">
        <f t="shared" si="1"/>
        <v>6.5137209603562951E-3</v>
      </c>
      <c r="L21" s="22">
        <f t="shared" si="2"/>
        <v>-5.2947630058042705E-2</v>
      </c>
    </row>
    <row r="22" spans="1:12">
      <c r="A22" s="59"/>
      <c r="B22" s="12">
        <v>33</v>
      </c>
      <c r="C22" s="56" t="s">
        <v>24</v>
      </c>
      <c r="D22" s="56"/>
      <c r="E22" s="15">
        <f>VLOOKUP(C22,RA!B26:D57,3,0)</f>
        <v>1760511.9299000001</v>
      </c>
      <c r="F22" s="25">
        <f>VLOOKUP(C22,RA!B26:I61,8,0)</f>
        <v>181842.50270000001</v>
      </c>
      <c r="G22" s="16">
        <f t="shared" si="0"/>
        <v>1578669.4272</v>
      </c>
      <c r="H22" s="27">
        <f>RA!J26</f>
        <v>10.328956004878</v>
      </c>
      <c r="I22" s="20">
        <f>VLOOKUP(B22,RMS!B:D,3,FALSE)</f>
        <v>1760511.90361685</v>
      </c>
      <c r="J22" s="21">
        <f>VLOOKUP(B22,RMS!B:E,4,FALSE)</f>
        <v>1578669.1464100799</v>
      </c>
      <c r="K22" s="22">
        <f t="shared" si="1"/>
        <v>2.628315007314086E-2</v>
      </c>
      <c r="L22" s="22">
        <f t="shared" si="2"/>
        <v>0.28078992012888193</v>
      </c>
    </row>
    <row r="23" spans="1:12">
      <c r="A23" s="59"/>
      <c r="B23" s="12">
        <v>34</v>
      </c>
      <c r="C23" s="56" t="s">
        <v>25</v>
      </c>
      <c r="D23" s="56"/>
      <c r="E23" s="15">
        <f>VLOOKUP(C23,RA!B26:D58,3,0)</f>
        <v>438384.21340000001</v>
      </c>
      <c r="F23" s="25">
        <f>VLOOKUP(C23,RA!B27:I62,8,0)</f>
        <v>122524.32399999999</v>
      </c>
      <c r="G23" s="16">
        <f t="shared" si="0"/>
        <v>315859.88939999999</v>
      </c>
      <c r="H23" s="27">
        <f>RA!J27</f>
        <v>27.949073040229099</v>
      </c>
      <c r="I23" s="20">
        <f>VLOOKUP(B23,RMS!B:D,3,FALSE)</f>
        <v>438384.17515360401</v>
      </c>
      <c r="J23" s="21">
        <f>VLOOKUP(B23,RMS!B:E,4,FALSE)</f>
        <v>315859.882860368</v>
      </c>
      <c r="K23" s="22">
        <f t="shared" si="1"/>
        <v>3.8246395997703075E-2</v>
      </c>
      <c r="L23" s="22">
        <f t="shared" si="2"/>
        <v>6.5396319841966033E-3</v>
      </c>
    </row>
    <row r="24" spans="1:12">
      <c r="A24" s="59"/>
      <c r="B24" s="12">
        <v>35</v>
      </c>
      <c r="C24" s="56" t="s">
        <v>26</v>
      </c>
      <c r="D24" s="56"/>
      <c r="E24" s="15">
        <f>VLOOKUP(C24,RA!B28:D59,3,0)</f>
        <v>2027453.1628</v>
      </c>
      <c r="F24" s="25">
        <f>VLOOKUP(C24,RA!B28:I63,8,0)</f>
        <v>51614.5982</v>
      </c>
      <c r="G24" s="16">
        <f t="shared" si="0"/>
        <v>1975838.5646000002</v>
      </c>
      <c r="H24" s="27">
        <f>RA!J28</f>
        <v>2.5457849851741101</v>
      </c>
      <c r="I24" s="20">
        <f>VLOOKUP(B24,RMS!B:D,3,FALSE)</f>
        <v>2027453.16270973</v>
      </c>
      <c r="J24" s="21">
        <f>VLOOKUP(B24,RMS!B:E,4,FALSE)</f>
        <v>1975838.54419292</v>
      </c>
      <c r="K24" s="22">
        <f t="shared" si="1"/>
        <v>9.0270070359110832E-5</v>
      </c>
      <c r="L24" s="22">
        <f t="shared" si="2"/>
        <v>2.0407080184668303E-2</v>
      </c>
    </row>
    <row r="25" spans="1:12">
      <c r="A25" s="59"/>
      <c r="B25" s="12">
        <v>36</v>
      </c>
      <c r="C25" s="56" t="s">
        <v>27</v>
      </c>
      <c r="D25" s="56"/>
      <c r="E25" s="15">
        <f>VLOOKUP(C25,RA!B28:D60,3,0)</f>
        <v>895868.11780000001</v>
      </c>
      <c r="F25" s="25">
        <f>VLOOKUP(C25,RA!B29:I64,8,0)</f>
        <v>114099.3548</v>
      </c>
      <c r="G25" s="16">
        <f t="shared" si="0"/>
        <v>781768.76300000004</v>
      </c>
      <c r="H25" s="27">
        <f>RA!J29</f>
        <v>12.736177628488001</v>
      </c>
      <c r="I25" s="20">
        <f>VLOOKUP(B25,RMS!B:D,3,FALSE)</f>
        <v>895868.11530442501</v>
      </c>
      <c r="J25" s="21">
        <f>VLOOKUP(B25,RMS!B:E,4,FALSE)</f>
        <v>781768.662234338</v>
      </c>
      <c r="K25" s="22">
        <f t="shared" si="1"/>
        <v>2.4955749977380037E-3</v>
      </c>
      <c r="L25" s="22">
        <f t="shared" si="2"/>
        <v>0.1007656620349735</v>
      </c>
    </row>
    <row r="26" spans="1:12">
      <c r="A26" s="59"/>
      <c r="B26" s="12">
        <v>37</v>
      </c>
      <c r="C26" s="56" t="s">
        <v>28</v>
      </c>
      <c r="D26" s="56"/>
      <c r="E26" s="15">
        <f>VLOOKUP(C26,RA!B30:D61,3,0)</f>
        <v>1620655.6074000001</v>
      </c>
      <c r="F26" s="25">
        <f>VLOOKUP(C26,RA!B30:I65,8,0)</f>
        <v>228587.9816</v>
      </c>
      <c r="G26" s="16">
        <f t="shared" si="0"/>
        <v>1392067.6258</v>
      </c>
      <c r="H26" s="27">
        <f>RA!J30</f>
        <v>14.1046611356697</v>
      </c>
      <c r="I26" s="20">
        <f>VLOOKUP(B26,RMS!B:D,3,FALSE)</f>
        <v>1620655.60436018</v>
      </c>
      <c r="J26" s="21">
        <f>VLOOKUP(B26,RMS!B:E,4,FALSE)</f>
        <v>1392067.4753914799</v>
      </c>
      <c r="K26" s="22">
        <f t="shared" si="1"/>
        <v>3.0398201197385788E-3</v>
      </c>
      <c r="L26" s="22">
        <f t="shared" si="2"/>
        <v>0.15040852013044059</v>
      </c>
    </row>
    <row r="27" spans="1:12">
      <c r="A27" s="59"/>
      <c r="B27" s="12">
        <v>38</v>
      </c>
      <c r="C27" s="56" t="s">
        <v>29</v>
      </c>
      <c r="D27" s="56"/>
      <c r="E27" s="15">
        <f>VLOOKUP(C27,RA!B30:D62,3,0)</f>
        <v>20841982.173099998</v>
      </c>
      <c r="F27" s="25">
        <f>VLOOKUP(C27,RA!B31:I66,8,0)</f>
        <v>-1413064.9981</v>
      </c>
      <c r="G27" s="16">
        <f t="shared" si="0"/>
        <v>22255047.1712</v>
      </c>
      <c r="H27" s="27">
        <f>RA!J31</f>
        <v>-6.7798973550787904</v>
      </c>
      <c r="I27" s="20">
        <f>VLOOKUP(B27,RMS!B:D,3,FALSE)</f>
        <v>20841981.0645</v>
      </c>
      <c r="J27" s="21">
        <f>VLOOKUP(B27,RMS!B:E,4,FALSE)</f>
        <v>22255098.143100001</v>
      </c>
      <c r="K27" s="22">
        <f t="shared" si="1"/>
        <v>1.1085999980568886</v>
      </c>
      <c r="L27" s="22">
        <f t="shared" si="2"/>
        <v>-50.971900001168251</v>
      </c>
    </row>
    <row r="28" spans="1:12">
      <c r="A28" s="59"/>
      <c r="B28" s="12">
        <v>39</v>
      </c>
      <c r="C28" s="56" t="s">
        <v>30</v>
      </c>
      <c r="D28" s="56"/>
      <c r="E28" s="15">
        <f>VLOOKUP(C28,RA!B32:D63,3,0)</f>
        <v>216239.9657</v>
      </c>
      <c r="F28" s="25">
        <f>VLOOKUP(C28,RA!B32:I67,8,0)</f>
        <v>50131.4185</v>
      </c>
      <c r="G28" s="16">
        <f t="shared" si="0"/>
        <v>166108.5472</v>
      </c>
      <c r="H28" s="27">
        <f>RA!J32</f>
        <v>23.183234578176801</v>
      </c>
      <c r="I28" s="20">
        <f>VLOOKUP(B28,RMS!B:D,3,FALSE)</f>
        <v>216239.76242952899</v>
      </c>
      <c r="J28" s="21">
        <f>VLOOKUP(B28,RMS!B:E,4,FALSE)</f>
        <v>166108.53816287001</v>
      </c>
      <c r="K28" s="22">
        <f t="shared" si="1"/>
        <v>0.20327047101454809</v>
      </c>
      <c r="L28" s="22">
        <f t="shared" si="2"/>
        <v>9.0371299884282053E-3</v>
      </c>
    </row>
    <row r="29" spans="1:12">
      <c r="A29" s="59"/>
      <c r="B29" s="12">
        <v>40</v>
      </c>
      <c r="C29" s="56" t="s">
        <v>31</v>
      </c>
      <c r="D29" s="56"/>
      <c r="E29" s="15">
        <f>VLOOKUP(C29,RA!B32:D64,3,0)</f>
        <v>9.2852999999999994</v>
      </c>
      <c r="F29" s="25">
        <f>VLOOKUP(C29,RA!B33:I68,8,0)</f>
        <v>3.0024999999999999</v>
      </c>
      <c r="G29" s="16">
        <f t="shared" si="0"/>
        <v>6.2827999999999999</v>
      </c>
      <c r="H29" s="27">
        <f>RA!J33</f>
        <v>32.336058070283102</v>
      </c>
      <c r="I29" s="20">
        <f>VLOOKUP(B29,RMS!B:D,3,FALSE)</f>
        <v>9.2852999999999994</v>
      </c>
      <c r="J29" s="21">
        <f>VLOOKUP(B29,RMS!B:E,4,FALSE)</f>
        <v>6.2827999999999999</v>
      </c>
      <c r="K29" s="22">
        <f t="shared" si="1"/>
        <v>0</v>
      </c>
      <c r="L29" s="22">
        <f t="shared" si="2"/>
        <v>0</v>
      </c>
    </row>
    <row r="30" spans="1:12">
      <c r="A30" s="59"/>
      <c r="B30" s="12">
        <v>41</v>
      </c>
      <c r="C30" s="56" t="s">
        <v>36</v>
      </c>
      <c r="D30" s="56"/>
      <c r="E30" s="15" t="e">
        <f>VLOOKUP(C30,RA!B34:D65,3,0)</f>
        <v>#N/A</v>
      </c>
      <c r="F30" s="25" t="e">
        <f>VLOOKUP(C30,RA!B34:I69,8,0)</f>
        <v>#N/A</v>
      </c>
      <c r="G30" s="16" t="e">
        <f t="shared" si="0"/>
        <v>#N/A</v>
      </c>
      <c r="H30" s="27">
        <f>RA!J34</f>
        <v>4.05351153523275</v>
      </c>
      <c r="I30" s="20">
        <v>0</v>
      </c>
      <c r="J30" s="21">
        <v>0</v>
      </c>
      <c r="K30" s="22" t="e">
        <f t="shared" si="1"/>
        <v>#N/A</v>
      </c>
      <c r="L30" s="22" t="e">
        <f t="shared" si="2"/>
        <v>#N/A</v>
      </c>
    </row>
    <row r="31" spans="1:12">
      <c r="A31" s="59"/>
      <c r="B31" s="12">
        <v>42</v>
      </c>
      <c r="C31" s="56" t="s">
        <v>32</v>
      </c>
      <c r="D31" s="56"/>
      <c r="E31" s="15">
        <f>VLOOKUP(C31,RA!B34:D66,3,0)</f>
        <v>752683.06590000005</v>
      </c>
      <c r="F31" s="25" t="e">
        <f>VLOOKUP(C31,RA!B35:I70,8,0)</f>
        <v>#N/A</v>
      </c>
      <c r="G31" s="16" t="e">
        <f t="shared" si="0"/>
        <v>#N/A</v>
      </c>
      <c r="H31" s="27">
        <f>RA!J35</f>
        <v>0</v>
      </c>
      <c r="I31" s="20">
        <f>VLOOKUP(B31,RMS!B:D,3,FALSE)</f>
        <v>752683.06469999999</v>
      </c>
      <c r="J31" s="21">
        <f>VLOOKUP(B31,RMS!B:E,4,FALSE)</f>
        <v>722172.93420000002</v>
      </c>
      <c r="K31" s="22">
        <f t="shared" si="1"/>
        <v>1.2000000569969416E-3</v>
      </c>
      <c r="L31" s="22" t="e">
        <f t="shared" si="2"/>
        <v>#N/A</v>
      </c>
    </row>
    <row r="32" spans="1:12">
      <c r="A32" s="59"/>
      <c r="B32" s="12">
        <v>71</v>
      </c>
      <c r="C32" s="56" t="s">
        <v>37</v>
      </c>
      <c r="D32" s="56"/>
      <c r="E32" s="15" t="e">
        <f>VLOOKUP(C32,RA!B36:D67,3,0)</f>
        <v>#N/A</v>
      </c>
      <c r="F32" s="25" t="e">
        <f>VLOOKUP(C32,RA!B36:I71,8,0)</f>
        <v>#N/A</v>
      </c>
      <c r="G32" s="16" t="e">
        <f t="shared" si="0"/>
        <v>#N/A</v>
      </c>
      <c r="H32" s="27">
        <f>RA!J36</f>
        <v>0</v>
      </c>
      <c r="I32" s="20">
        <v>0</v>
      </c>
      <c r="J32" s="21">
        <v>0</v>
      </c>
      <c r="K32" s="22" t="e">
        <f t="shared" si="1"/>
        <v>#N/A</v>
      </c>
      <c r="L32" s="22" t="e">
        <f t="shared" si="2"/>
        <v>#N/A</v>
      </c>
    </row>
    <row r="33" spans="1:12">
      <c r="A33" s="59"/>
      <c r="B33" s="12">
        <v>72</v>
      </c>
      <c r="C33" s="56" t="s">
        <v>38</v>
      </c>
      <c r="D33" s="56"/>
      <c r="E33" s="15" t="e">
        <f>VLOOKUP(C33,RA!B37:D68,3,0)</f>
        <v>#N/A</v>
      </c>
      <c r="F33" s="25" t="e">
        <f>VLOOKUP(C33,RA!B37:I72,8,0)</f>
        <v>#N/A</v>
      </c>
      <c r="G33" s="16" t="e">
        <f t="shared" si="0"/>
        <v>#N/A</v>
      </c>
      <c r="H33" s="27">
        <f>RA!J37</f>
        <v>0</v>
      </c>
      <c r="I33" s="20">
        <v>0</v>
      </c>
      <c r="J33" s="21">
        <v>0</v>
      </c>
      <c r="K33" s="22" t="e">
        <f t="shared" si="1"/>
        <v>#N/A</v>
      </c>
      <c r="L33" s="22" t="e">
        <f t="shared" si="2"/>
        <v>#N/A</v>
      </c>
    </row>
    <row r="34" spans="1:12">
      <c r="A34" s="59"/>
      <c r="B34" s="12">
        <v>73</v>
      </c>
      <c r="C34" s="56" t="s">
        <v>39</v>
      </c>
      <c r="D34" s="56"/>
      <c r="E34" s="15" t="e">
        <f>VLOOKUP(C34,RA!B38:D69,3,0)</f>
        <v>#N/A</v>
      </c>
      <c r="F34" s="25" t="e">
        <f>VLOOKUP(C34,RA!B38:I73,8,0)</f>
        <v>#N/A</v>
      </c>
      <c r="G34" s="16" t="e">
        <f t="shared" si="0"/>
        <v>#N/A</v>
      </c>
      <c r="H34" s="27">
        <f>RA!J38</f>
        <v>4.5279631599413603</v>
      </c>
      <c r="I34" s="20">
        <v>0</v>
      </c>
      <c r="J34" s="21">
        <v>0</v>
      </c>
      <c r="K34" s="22" t="e">
        <f t="shared" si="1"/>
        <v>#N/A</v>
      </c>
      <c r="L34" s="22" t="e">
        <f t="shared" si="2"/>
        <v>#N/A</v>
      </c>
    </row>
    <row r="35" spans="1:12">
      <c r="A35" s="59"/>
      <c r="B35" s="12">
        <v>75</v>
      </c>
      <c r="C35" s="56" t="s">
        <v>33</v>
      </c>
      <c r="D35" s="56"/>
      <c r="E35" s="15">
        <f>VLOOKUP(C35,RA!B8:D70,3,0)</f>
        <v>1014639.7746</v>
      </c>
      <c r="F35" s="25">
        <f>VLOOKUP(C35,RA!B8:I74,8,0)</f>
        <v>45942.515200000002</v>
      </c>
      <c r="G35" s="16">
        <f t="shared" si="0"/>
        <v>968697.25939999998</v>
      </c>
      <c r="H35" s="27">
        <f>RA!J39</f>
        <v>3.9452816036180298</v>
      </c>
      <c r="I35" s="20">
        <f>VLOOKUP(B35,RMS!B:D,3,FALSE)</f>
        <v>1014639.77777778</v>
      </c>
      <c r="J35" s="21">
        <f>VLOOKUP(B35,RMS!B:E,4,FALSE)</f>
        <v>968697.25760683801</v>
      </c>
      <c r="K35" s="22">
        <f t="shared" si="1"/>
        <v>-3.1777799595147371E-3</v>
      </c>
      <c r="L35" s="22">
        <f t="shared" si="2"/>
        <v>1.79316196590662E-3</v>
      </c>
    </row>
    <row r="36" spans="1:12">
      <c r="A36" s="59"/>
      <c r="B36" s="12">
        <v>76</v>
      </c>
      <c r="C36" s="56" t="s">
        <v>34</v>
      </c>
      <c r="D36" s="56"/>
      <c r="E36" s="15">
        <f>VLOOKUP(C36,RA!B8:D71,3,0)</f>
        <v>2076719.3177</v>
      </c>
      <c r="F36" s="25">
        <f>VLOOKUP(C36,RA!B8:I75,8,0)</f>
        <v>81932.425199999998</v>
      </c>
      <c r="G36" s="16">
        <f t="shared" si="0"/>
        <v>1994786.8925000001</v>
      </c>
      <c r="H36" s="27">
        <f>RA!J40</f>
        <v>0</v>
      </c>
      <c r="I36" s="20">
        <f>VLOOKUP(B36,RMS!B:D,3,FALSE)</f>
        <v>2076719.3049760701</v>
      </c>
      <c r="J36" s="21">
        <f>VLOOKUP(B36,RMS!B:E,4,FALSE)</f>
        <v>1994786.9355452999</v>
      </c>
      <c r="K36" s="22">
        <f t="shared" si="1"/>
        <v>1.2723929947242141E-2</v>
      </c>
      <c r="L36" s="22">
        <f t="shared" si="2"/>
        <v>-4.3045299826189876E-2</v>
      </c>
    </row>
    <row r="37" spans="1:12">
      <c r="A37" s="59"/>
      <c r="B37" s="12">
        <v>77</v>
      </c>
      <c r="C37" s="56" t="s">
        <v>40</v>
      </c>
      <c r="D37" s="56"/>
      <c r="E37" s="15">
        <f>VLOOKUP(C37,RA!B9:D72,3,0)</f>
        <v>0</v>
      </c>
      <c r="F37" s="25">
        <f>VLOOKUP(C37,RA!B9:I76,8,0)</f>
        <v>0</v>
      </c>
      <c r="G37" s="16">
        <f t="shared" si="0"/>
        <v>0</v>
      </c>
      <c r="H37" s="27">
        <f>RA!J41</f>
        <v>0</v>
      </c>
      <c r="I37" s="20">
        <v>0</v>
      </c>
      <c r="J37" s="21">
        <v>0</v>
      </c>
      <c r="K37" s="22">
        <f t="shared" si="1"/>
        <v>0</v>
      </c>
      <c r="L37" s="22">
        <f t="shared" si="2"/>
        <v>0</v>
      </c>
    </row>
    <row r="38" spans="1:12">
      <c r="A38" s="59"/>
      <c r="B38" s="12">
        <v>78</v>
      </c>
      <c r="C38" s="56" t="s">
        <v>41</v>
      </c>
      <c r="D38" s="56"/>
      <c r="E38" s="15">
        <f>VLOOKUP(C38,RA!B10:D73,3,0)</f>
        <v>0</v>
      </c>
      <c r="F38" s="25">
        <f>VLOOKUP(C38,RA!B10:I77,8,0)</f>
        <v>0</v>
      </c>
      <c r="G38" s="16">
        <f t="shared" si="0"/>
        <v>0</v>
      </c>
      <c r="H38" s="27">
        <f>RA!J42</f>
        <v>12.0159859322935</v>
      </c>
      <c r="I38" s="20">
        <v>0</v>
      </c>
      <c r="J38" s="21">
        <v>0</v>
      </c>
      <c r="K38" s="22">
        <f t="shared" si="1"/>
        <v>0</v>
      </c>
      <c r="L38" s="22">
        <f t="shared" si="2"/>
        <v>0</v>
      </c>
    </row>
    <row r="39" spans="1:12">
      <c r="A39" s="59"/>
      <c r="B39" s="12">
        <v>99</v>
      </c>
      <c r="C39" s="56" t="s">
        <v>35</v>
      </c>
      <c r="D39" s="56"/>
      <c r="E39" s="15">
        <f>VLOOKUP(C39,RA!B8:D74,3,0)</f>
        <v>46813.259700000002</v>
      </c>
      <c r="F39" s="25">
        <f>VLOOKUP(C39,RA!B8:I78,8,0)</f>
        <v>5625.0747000000001</v>
      </c>
      <c r="G39" s="16">
        <f t="shared" si="0"/>
        <v>41188.185000000005</v>
      </c>
      <c r="H39" s="27">
        <f>RA!J43</f>
        <v>0</v>
      </c>
      <c r="I39" s="20">
        <f>VLOOKUP(B39,RMS!B:D,3,FALSE)</f>
        <v>46813.259813932404</v>
      </c>
      <c r="J39" s="21">
        <f>VLOOKUP(B39,RMS!B:E,4,FALSE)</f>
        <v>41188.185424703101</v>
      </c>
      <c r="K39" s="22">
        <f t="shared" si="1"/>
        <v>-1.1393240129109472E-4</v>
      </c>
      <c r="L39" s="22">
        <f t="shared" si="2"/>
        <v>-4.2470309563213959E-4</v>
      </c>
    </row>
  </sheetData>
  <mergeCells count="39">
    <mergeCell ref="C29:D29"/>
    <mergeCell ref="C27:D27"/>
    <mergeCell ref="C28:D28"/>
    <mergeCell ref="C23:D23"/>
    <mergeCell ref="C24:D24"/>
    <mergeCell ref="C25:D25"/>
    <mergeCell ref="C26:D26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2"/>
  <sheetViews>
    <sheetView topLeftCell="A16" workbookViewId="0">
      <selection activeCell="B34" sqref="B34:C34"/>
    </sheetView>
  </sheetViews>
  <sheetFormatPr defaultRowHeight="11.25"/>
  <cols>
    <col min="1" max="1" width="7" style="34" customWidth="1"/>
    <col min="2" max="3" width="9" style="34"/>
    <col min="4" max="5" width="11.5" style="34" bestFit="1" customWidth="1"/>
    <col min="6" max="7" width="12.25" style="34" bestFit="1" customWidth="1"/>
    <col min="8" max="8" width="9" style="34"/>
    <col min="9" max="9" width="12.25" style="34" bestFit="1" customWidth="1"/>
    <col min="10" max="10" width="9" style="34"/>
    <col min="11" max="11" width="12.25" style="34" bestFit="1" customWidth="1"/>
    <col min="12" max="12" width="10.5" style="34" bestFit="1" customWidth="1"/>
    <col min="13" max="13" width="12.25" style="34" bestFit="1" customWidth="1"/>
    <col min="14" max="15" width="13.875" style="34" bestFit="1" customWidth="1"/>
    <col min="16" max="18" width="10.5" style="34" bestFit="1" customWidth="1"/>
    <col min="19" max="20" width="9" style="34"/>
    <col min="21" max="21" width="10.5" style="34" bestFit="1" customWidth="1"/>
    <col min="22" max="22" width="36" style="34" bestFit="1" customWidth="1"/>
    <col min="23" max="16384" width="9" style="34"/>
  </cols>
  <sheetData>
    <row r="1" spans="1:23" ht="12.7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35" t="s">
        <v>47</v>
      </c>
      <c r="W1" s="62"/>
    </row>
    <row r="2" spans="1:23" ht="12.7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35"/>
      <c r="W2" s="62"/>
    </row>
    <row r="3" spans="1:23" ht="23.25" thickBot="1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36" t="s">
        <v>48</v>
      </c>
      <c r="W3" s="62"/>
    </row>
    <row r="4" spans="1:23" ht="12.75" thickTop="1" thickBot="1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W4" s="62"/>
    </row>
    <row r="5" spans="1:23" ht="12.75" thickTop="1" thickBot="1">
      <c r="A5" s="37"/>
      <c r="B5" s="38"/>
      <c r="C5" s="39"/>
      <c r="D5" s="40" t="s">
        <v>0</v>
      </c>
      <c r="E5" s="40" t="s">
        <v>60</v>
      </c>
      <c r="F5" s="40" t="s">
        <v>61</v>
      </c>
      <c r="G5" s="40" t="s">
        <v>49</v>
      </c>
      <c r="H5" s="40" t="s">
        <v>50</v>
      </c>
      <c r="I5" s="40" t="s">
        <v>1</v>
      </c>
      <c r="J5" s="40" t="s">
        <v>2</v>
      </c>
      <c r="K5" s="40" t="s">
        <v>51</v>
      </c>
      <c r="L5" s="40" t="s">
        <v>52</v>
      </c>
      <c r="M5" s="40" t="s">
        <v>53</v>
      </c>
      <c r="N5" s="40" t="s">
        <v>54</v>
      </c>
      <c r="O5" s="40" t="s">
        <v>55</v>
      </c>
      <c r="P5" s="40" t="s">
        <v>62</v>
      </c>
      <c r="Q5" s="40" t="s">
        <v>63</v>
      </c>
      <c r="R5" s="40" t="s">
        <v>56</v>
      </c>
      <c r="S5" s="40" t="s">
        <v>57</v>
      </c>
      <c r="T5" s="40" t="s">
        <v>58</v>
      </c>
      <c r="U5" s="41" t="s">
        <v>59</v>
      </c>
    </row>
    <row r="6" spans="1:23" ht="12" thickBot="1">
      <c r="A6" s="42" t="s">
        <v>3</v>
      </c>
      <c r="B6" s="63" t="s">
        <v>4</v>
      </c>
      <c r="C6" s="64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3"/>
    </row>
    <row r="7" spans="1:23" ht="12" thickBot="1">
      <c r="A7" s="65" t="s">
        <v>5</v>
      </c>
      <c r="B7" s="66"/>
      <c r="C7" s="67"/>
      <c r="D7" s="44">
        <v>75784629.546000004</v>
      </c>
      <c r="E7" s="44">
        <v>35624408.536200002</v>
      </c>
      <c r="F7" s="45">
        <v>212.732316577245</v>
      </c>
      <c r="G7" s="44">
        <v>34353581.502999999</v>
      </c>
      <c r="H7" s="45">
        <v>120.60183023240801</v>
      </c>
      <c r="I7" s="44">
        <v>-1261712.5403</v>
      </c>
      <c r="J7" s="45">
        <v>-1.66486601288215</v>
      </c>
      <c r="K7" s="44">
        <v>2883224.7593</v>
      </c>
      <c r="L7" s="45">
        <v>8.3927923469878003</v>
      </c>
      <c r="M7" s="45">
        <v>-1.43760464258996</v>
      </c>
      <c r="N7" s="44">
        <v>75784629.546000004</v>
      </c>
      <c r="O7" s="44">
        <v>75784629.546000004</v>
      </c>
      <c r="P7" s="44">
        <v>1698197</v>
      </c>
      <c r="Q7" s="44">
        <v>1091748</v>
      </c>
      <c r="R7" s="45">
        <v>55.548441581756997</v>
      </c>
      <c r="S7" s="44">
        <v>44.626524217155001</v>
      </c>
      <c r="T7" s="44">
        <v>20.564207087166601</v>
      </c>
      <c r="U7" s="46">
        <v>53.919317159678101</v>
      </c>
    </row>
    <row r="8" spans="1:23" ht="12" thickBot="1">
      <c r="A8" s="68">
        <v>41640</v>
      </c>
      <c r="B8" s="71" t="s">
        <v>6</v>
      </c>
      <c r="C8" s="72"/>
      <c r="D8" s="47">
        <v>1538191.4547999999</v>
      </c>
      <c r="E8" s="47">
        <v>1491440.1121</v>
      </c>
      <c r="F8" s="48">
        <v>103.13464431596699</v>
      </c>
      <c r="G8" s="47">
        <v>1083839.8130000001</v>
      </c>
      <c r="H8" s="48">
        <v>41.920552866791603</v>
      </c>
      <c r="I8" s="47">
        <v>210089.356</v>
      </c>
      <c r="J8" s="48">
        <v>13.658205897868299</v>
      </c>
      <c r="K8" s="47">
        <v>205624.89780000001</v>
      </c>
      <c r="L8" s="48">
        <v>18.971890064717499</v>
      </c>
      <c r="M8" s="48">
        <v>2.1711661611826E-2</v>
      </c>
      <c r="N8" s="47">
        <v>1538191.4547999999</v>
      </c>
      <c r="O8" s="47">
        <v>1538191.4547999999</v>
      </c>
      <c r="P8" s="47">
        <v>45414</v>
      </c>
      <c r="Q8" s="47">
        <v>32856</v>
      </c>
      <c r="R8" s="48">
        <v>38.221329437545698</v>
      </c>
      <c r="S8" s="47">
        <v>33.870424424186403</v>
      </c>
      <c r="T8" s="47">
        <v>25.663036084733399</v>
      </c>
      <c r="U8" s="49">
        <v>24.231725698696099</v>
      </c>
    </row>
    <row r="9" spans="1:23" ht="12" thickBot="1">
      <c r="A9" s="69"/>
      <c r="B9" s="71" t="s">
        <v>7</v>
      </c>
      <c r="C9" s="72"/>
      <c r="D9" s="47">
        <v>265723.37910000002</v>
      </c>
      <c r="E9" s="47">
        <v>201291.14259999999</v>
      </c>
      <c r="F9" s="48">
        <v>132.00947427082701</v>
      </c>
      <c r="G9" s="47">
        <v>138099.66579999999</v>
      </c>
      <c r="H9" s="48">
        <v>92.414208651908197</v>
      </c>
      <c r="I9" s="47">
        <v>42062.825799999999</v>
      </c>
      <c r="J9" s="48">
        <v>15.829554005547401</v>
      </c>
      <c r="K9" s="47">
        <v>32236.832999999999</v>
      </c>
      <c r="L9" s="48">
        <v>23.343165107065701</v>
      </c>
      <c r="M9" s="48">
        <v>0.30480639335756099</v>
      </c>
      <c r="N9" s="47">
        <v>265723.37910000002</v>
      </c>
      <c r="O9" s="47">
        <v>265723.37910000002</v>
      </c>
      <c r="P9" s="47">
        <v>10541</v>
      </c>
      <c r="Q9" s="47">
        <v>6247</v>
      </c>
      <c r="R9" s="48">
        <v>68.736993757003404</v>
      </c>
      <c r="S9" s="47">
        <v>25.208555080163201</v>
      </c>
      <c r="T9" s="47">
        <v>15.6696930526653</v>
      </c>
      <c r="U9" s="49">
        <v>37.8397809678671</v>
      </c>
    </row>
    <row r="10" spans="1:23" ht="12" thickBot="1">
      <c r="A10" s="69"/>
      <c r="B10" s="71" t="s">
        <v>8</v>
      </c>
      <c r="C10" s="72"/>
      <c r="D10" s="47">
        <v>265405.70819999999</v>
      </c>
      <c r="E10" s="47">
        <v>392747.30239999999</v>
      </c>
      <c r="F10" s="48">
        <v>67.576710668197805</v>
      </c>
      <c r="G10" s="47">
        <v>202494.18700000001</v>
      </c>
      <c r="H10" s="48">
        <v>31.0683097288121</v>
      </c>
      <c r="I10" s="47">
        <v>37082.5651</v>
      </c>
      <c r="J10" s="48">
        <v>13.972029973091599</v>
      </c>
      <c r="K10" s="47">
        <v>50974.524400000002</v>
      </c>
      <c r="L10" s="48">
        <v>25.173327271858899</v>
      </c>
      <c r="M10" s="48">
        <v>-0.27252749218391897</v>
      </c>
      <c r="N10" s="47">
        <v>265405.70819999999</v>
      </c>
      <c r="O10" s="47">
        <v>265405.70819999999</v>
      </c>
      <c r="P10" s="47">
        <v>152368</v>
      </c>
      <c r="Q10" s="47">
        <v>100770</v>
      </c>
      <c r="R10" s="48">
        <v>51.203731269226999</v>
      </c>
      <c r="S10" s="47">
        <v>1.7418730192691401</v>
      </c>
      <c r="T10" s="47">
        <v>1.5808084211570901</v>
      </c>
      <c r="U10" s="49">
        <v>9.2466325805785505</v>
      </c>
    </row>
    <row r="11" spans="1:23" ht="12" thickBot="1">
      <c r="A11" s="69"/>
      <c r="B11" s="71" t="s">
        <v>9</v>
      </c>
      <c r="C11" s="72"/>
      <c r="D11" s="47">
        <v>517549.15860000002</v>
      </c>
      <c r="E11" s="47">
        <v>129398.3793</v>
      </c>
      <c r="F11" s="48">
        <v>399.96571935426101</v>
      </c>
      <c r="G11" s="47">
        <v>122865.886</v>
      </c>
      <c r="H11" s="48">
        <v>321.23096609582899</v>
      </c>
      <c r="I11" s="47">
        <v>17011.7209</v>
      </c>
      <c r="J11" s="48">
        <v>3.286976824775</v>
      </c>
      <c r="K11" s="47">
        <v>26525.647300000001</v>
      </c>
      <c r="L11" s="48">
        <v>21.5891067598699</v>
      </c>
      <c r="M11" s="48">
        <v>-0.35866896262320402</v>
      </c>
      <c r="N11" s="47">
        <v>517549.15860000002</v>
      </c>
      <c r="O11" s="47">
        <v>517549.15860000002</v>
      </c>
      <c r="P11" s="47">
        <v>6162</v>
      </c>
      <c r="Q11" s="47">
        <v>4523</v>
      </c>
      <c r="R11" s="48">
        <v>36.237010833517601</v>
      </c>
      <c r="S11" s="47">
        <v>83.990450925024305</v>
      </c>
      <c r="T11" s="47">
        <v>20.127831041344201</v>
      </c>
      <c r="U11" s="49">
        <v>76.035572116035297</v>
      </c>
    </row>
    <row r="12" spans="1:23" ht="12" thickBot="1">
      <c r="A12" s="69"/>
      <c r="B12" s="71" t="s">
        <v>10</v>
      </c>
      <c r="C12" s="72"/>
      <c r="D12" s="47">
        <v>1112485.6364</v>
      </c>
      <c r="E12" s="47">
        <v>707628.45209999999</v>
      </c>
      <c r="F12" s="48">
        <v>157.21324278277999</v>
      </c>
      <c r="G12" s="47">
        <v>756709.83799999999</v>
      </c>
      <c r="H12" s="48">
        <v>47.016145493802902</v>
      </c>
      <c r="I12" s="47">
        <v>49294.354599999999</v>
      </c>
      <c r="J12" s="48">
        <v>4.43101043169567</v>
      </c>
      <c r="K12" s="47">
        <v>30273.826000000001</v>
      </c>
      <c r="L12" s="48">
        <v>4.0007179079387098</v>
      </c>
      <c r="M12" s="48">
        <v>0.62828294646339</v>
      </c>
      <c r="N12" s="47">
        <v>1112485.6364</v>
      </c>
      <c r="O12" s="47">
        <v>1112485.6364</v>
      </c>
      <c r="P12" s="47">
        <v>7192</v>
      </c>
      <c r="Q12" s="47">
        <v>2966</v>
      </c>
      <c r="R12" s="48">
        <v>142.48145650708</v>
      </c>
      <c r="S12" s="47">
        <v>154.68376479421599</v>
      </c>
      <c r="T12" s="47">
        <v>121.291554619016</v>
      </c>
      <c r="U12" s="49">
        <v>21.587404611998998</v>
      </c>
    </row>
    <row r="13" spans="1:23" ht="12" thickBot="1">
      <c r="A13" s="69"/>
      <c r="B13" s="71" t="s">
        <v>11</v>
      </c>
      <c r="C13" s="72"/>
      <c r="D13" s="47">
        <v>706228.39610000001</v>
      </c>
      <c r="E13" s="47">
        <v>659490.71279999998</v>
      </c>
      <c r="F13" s="48">
        <v>107.08693578133401</v>
      </c>
      <c r="G13" s="47">
        <v>677424.40339999995</v>
      </c>
      <c r="H13" s="48">
        <v>4.2519862814850704</v>
      </c>
      <c r="I13" s="47">
        <v>100920.81</v>
      </c>
      <c r="J13" s="48">
        <v>14.290109341016899</v>
      </c>
      <c r="K13" s="47">
        <v>117723.4782</v>
      </c>
      <c r="L13" s="48">
        <v>17.378098221608901</v>
      </c>
      <c r="M13" s="48">
        <v>-0.142729967351576</v>
      </c>
      <c r="N13" s="47">
        <v>706228.39610000001</v>
      </c>
      <c r="O13" s="47">
        <v>706228.39610000001</v>
      </c>
      <c r="P13" s="47">
        <v>16441</v>
      </c>
      <c r="Q13" s="47">
        <v>12222</v>
      </c>
      <c r="R13" s="48">
        <v>34.519718540337102</v>
      </c>
      <c r="S13" s="47">
        <v>42.955318782312503</v>
      </c>
      <c r="T13" s="47">
        <v>38.4236824905907</v>
      </c>
      <c r="U13" s="49">
        <v>10.549651172854899</v>
      </c>
    </row>
    <row r="14" spans="1:23" ht="12" thickBot="1">
      <c r="A14" s="69"/>
      <c r="B14" s="71" t="s">
        <v>12</v>
      </c>
      <c r="C14" s="72"/>
      <c r="D14" s="47">
        <v>545747.43519999995</v>
      </c>
      <c r="E14" s="47">
        <v>375811.39569999999</v>
      </c>
      <c r="F14" s="48">
        <v>145.218437078916</v>
      </c>
      <c r="G14" s="47">
        <v>339451.65700000001</v>
      </c>
      <c r="H14" s="48">
        <v>60.773242358925899</v>
      </c>
      <c r="I14" s="47">
        <v>55256.850200000001</v>
      </c>
      <c r="J14" s="48">
        <v>10.1249857784032</v>
      </c>
      <c r="K14" s="47">
        <v>61031.980900000002</v>
      </c>
      <c r="L14" s="48">
        <v>17.979579607708299</v>
      </c>
      <c r="M14" s="48">
        <v>-9.4624664230749E-2</v>
      </c>
      <c r="N14" s="47">
        <v>545747.43519999995</v>
      </c>
      <c r="O14" s="47">
        <v>545747.43519999995</v>
      </c>
      <c r="P14" s="47">
        <v>5001</v>
      </c>
      <c r="Q14" s="47">
        <v>3518</v>
      </c>
      <c r="R14" s="48">
        <v>42.154633314383197</v>
      </c>
      <c r="S14" s="47">
        <v>109.12766150769799</v>
      </c>
      <c r="T14" s="47">
        <v>72.625080898237599</v>
      </c>
      <c r="U14" s="49">
        <v>33.4494298742814</v>
      </c>
    </row>
    <row r="15" spans="1:23" ht="12" thickBot="1">
      <c r="A15" s="69"/>
      <c r="B15" s="71" t="s">
        <v>13</v>
      </c>
      <c r="C15" s="72"/>
      <c r="D15" s="47">
        <v>177003.82920000001</v>
      </c>
      <c r="E15" s="47">
        <v>185082.63279999999</v>
      </c>
      <c r="F15" s="48">
        <v>95.635028809683106</v>
      </c>
      <c r="G15" s="47">
        <v>176283.7</v>
      </c>
      <c r="H15" s="48">
        <v>0.40850583462905798</v>
      </c>
      <c r="I15" s="47">
        <v>9847.1196999999993</v>
      </c>
      <c r="J15" s="48">
        <v>5.5632241090522099</v>
      </c>
      <c r="K15" s="47">
        <v>33938.223400000003</v>
      </c>
      <c r="L15" s="48">
        <v>19.252048487750098</v>
      </c>
      <c r="M15" s="48">
        <v>-0.70985164473871698</v>
      </c>
      <c r="N15" s="47">
        <v>177003.82920000001</v>
      </c>
      <c r="O15" s="47">
        <v>177003.82920000001</v>
      </c>
      <c r="P15" s="47">
        <v>5638</v>
      </c>
      <c r="Q15" s="47">
        <v>4228</v>
      </c>
      <c r="R15" s="48">
        <v>33.349101229895901</v>
      </c>
      <c r="S15" s="47">
        <v>31.394790564029801</v>
      </c>
      <c r="T15" s="47">
        <v>31.221699597918601</v>
      </c>
      <c r="U15" s="49">
        <v>0.55133658483290404</v>
      </c>
    </row>
    <row r="16" spans="1:23" ht="12" thickBot="1">
      <c r="A16" s="69"/>
      <c r="B16" s="71" t="s">
        <v>14</v>
      </c>
      <c r="C16" s="72"/>
      <c r="D16" s="47">
        <v>1563726.3910000001</v>
      </c>
      <c r="E16" s="47">
        <v>1328576.4206999999</v>
      </c>
      <c r="F16" s="48">
        <v>117.699393624351</v>
      </c>
      <c r="G16" s="47">
        <v>1213654.8822000001</v>
      </c>
      <c r="H16" s="48">
        <v>28.844403292427099</v>
      </c>
      <c r="I16" s="47">
        <v>8517.4390000000003</v>
      </c>
      <c r="J16" s="48">
        <v>0.54468857525344405</v>
      </c>
      <c r="K16" s="47">
        <v>30724.122200000002</v>
      </c>
      <c r="L16" s="48">
        <v>2.5315369839163999</v>
      </c>
      <c r="M16" s="48">
        <v>-0.72277681541053096</v>
      </c>
      <c r="N16" s="47">
        <v>1563726.3910000001</v>
      </c>
      <c r="O16" s="47">
        <v>1563726.3910000001</v>
      </c>
      <c r="P16" s="47">
        <v>72344</v>
      </c>
      <c r="Q16" s="47">
        <v>51968</v>
      </c>
      <c r="R16" s="48">
        <v>39.208743842364498</v>
      </c>
      <c r="S16" s="47">
        <v>21.615149715249402</v>
      </c>
      <c r="T16" s="47">
        <v>18.274981829202599</v>
      </c>
      <c r="U16" s="49">
        <v>15.4529019231836</v>
      </c>
    </row>
    <row r="17" spans="1:21" ht="12" thickBot="1">
      <c r="A17" s="69"/>
      <c r="B17" s="71" t="s">
        <v>15</v>
      </c>
      <c r="C17" s="72"/>
      <c r="D17" s="47">
        <v>8886019.9064000007</v>
      </c>
      <c r="E17" s="47">
        <v>1348370.4288000001</v>
      </c>
      <c r="F17" s="48">
        <v>659.01919210051403</v>
      </c>
      <c r="G17" s="47">
        <v>675950.50600000005</v>
      </c>
      <c r="H17" s="48">
        <v>1214.5962356007201</v>
      </c>
      <c r="I17" s="47">
        <v>-258418.98250000001</v>
      </c>
      <c r="J17" s="48">
        <v>-2.9081521898671201</v>
      </c>
      <c r="K17" s="47">
        <v>83849.752299999993</v>
      </c>
      <c r="L17" s="48">
        <v>12.404717735354399</v>
      </c>
      <c r="M17" s="48">
        <v>-4.0819289909816501</v>
      </c>
      <c r="N17" s="47">
        <v>8886019.9064000007</v>
      </c>
      <c r="O17" s="47">
        <v>8886019.9064000007</v>
      </c>
      <c r="P17" s="47">
        <v>14819</v>
      </c>
      <c r="Q17" s="47">
        <v>14578</v>
      </c>
      <c r="R17" s="48">
        <v>1.65317601865824</v>
      </c>
      <c r="S17" s="47">
        <v>599.63694624468599</v>
      </c>
      <c r="T17" s="47">
        <v>52.181809404582197</v>
      </c>
      <c r="U17" s="49">
        <v>91.297766134762298</v>
      </c>
    </row>
    <row r="18" spans="1:21" ht="12" thickBot="1">
      <c r="A18" s="69"/>
      <c r="B18" s="71" t="s">
        <v>16</v>
      </c>
      <c r="C18" s="72"/>
      <c r="D18" s="47">
        <v>6965680.6245999997</v>
      </c>
      <c r="E18" s="47">
        <v>5292196.0247</v>
      </c>
      <c r="F18" s="48">
        <v>131.621742507069</v>
      </c>
      <c r="G18" s="47">
        <v>2819196.1949</v>
      </c>
      <c r="H18" s="48">
        <v>147.08037834334101</v>
      </c>
      <c r="I18" s="47">
        <v>-618347.31350000005</v>
      </c>
      <c r="J18" s="48">
        <v>-8.8770551913655709</v>
      </c>
      <c r="K18" s="47">
        <v>481630.00219999999</v>
      </c>
      <c r="L18" s="48">
        <v>17.083947653990201</v>
      </c>
      <c r="M18" s="48">
        <v>-2.2838637764995902</v>
      </c>
      <c r="N18" s="47">
        <v>6965680.6245999997</v>
      </c>
      <c r="O18" s="47">
        <v>6965680.6245999997</v>
      </c>
      <c r="P18" s="47">
        <v>204793</v>
      </c>
      <c r="Q18" s="47">
        <v>107752</v>
      </c>
      <c r="R18" s="48">
        <v>90.059581260672701</v>
      </c>
      <c r="S18" s="47">
        <v>34.013274987914599</v>
      </c>
      <c r="T18" s="47">
        <v>23.1967783419333</v>
      </c>
      <c r="U18" s="49">
        <v>31.800809095344501</v>
      </c>
    </row>
    <row r="19" spans="1:21" ht="12" thickBot="1">
      <c r="A19" s="69"/>
      <c r="B19" s="71" t="s">
        <v>17</v>
      </c>
      <c r="C19" s="72"/>
      <c r="D19" s="47">
        <v>2340154.7105</v>
      </c>
      <c r="E19" s="47">
        <v>1636680.0628</v>
      </c>
      <c r="F19" s="48">
        <v>142.98180589409199</v>
      </c>
      <c r="G19" s="47">
        <v>2634365.1619000002</v>
      </c>
      <c r="H19" s="48">
        <v>-11.168172721651301</v>
      </c>
      <c r="I19" s="47">
        <v>-12069.043900000001</v>
      </c>
      <c r="J19" s="48">
        <v>-0.515737008576724</v>
      </c>
      <c r="K19" s="47">
        <v>-128382.6771</v>
      </c>
      <c r="L19" s="48">
        <v>-4.8733819804770597</v>
      </c>
      <c r="M19" s="48">
        <v>-0.90599164799625398</v>
      </c>
      <c r="N19" s="47">
        <v>2340154.7105</v>
      </c>
      <c r="O19" s="47">
        <v>2340154.7105</v>
      </c>
      <c r="P19" s="47">
        <v>31825</v>
      </c>
      <c r="Q19" s="47">
        <v>18952</v>
      </c>
      <c r="R19" s="48">
        <v>67.924229632756393</v>
      </c>
      <c r="S19" s="47">
        <v>73.531962623723501</v>
      </c>
      <c r="T19" s="47">
        <v>39.589606558674603</v>
      </c>
      <c r="U19" s="49">
        <v>46.160002880295998</v>
      </c>
    </row>
    <row r="20" spans="1:21" ht="12" thickBot="1">
      <c r="A20" s="69"/>
      <c r="B20" s="71" t="s">
        <v>18</v>
      </c>
      <c r="C20" s="72"/>
      <c r="D20" s="47">
        <v>6612902.7818999998</v>
      </c>
      <c r="E20" s="47">
        <v>1546957.4982</v>
      </c>
      <c r="F20" s="48">
        <v>427.477987572031</v>
      </c>
      <c r="G20" s="47">
        <v>3388406.6028999998</v>
      </c>
      <c r="H20" s="48">
        <v>95.162610539133198</v>
      </c>
      <c r="I20" s="47">
        <v>123917.20699999999</v>
      </c>
      <c r="J20" s="48">
        <v>1.87387008530007</v>
      </c>
      <c r="K20" s="47">
        <v>158664.46160000001</v>
      </c>
      <c r="L20" s="48">
        <v>4.6825685401570603</v>
      </c>
      <c r="M20" s="48">
        <v>-0.21899834562574799</v>
      </c>
      <c r="N20" s="47">
        <v>6612902.7818999998</v>
      </c>
      <c r="O20" s="47">
        <v>6612902.7818999998</v>
      </c>
      <c r="P20" s="47">
        <v>75769</v>
      </c>
      <c r="Q20" s="47">
        <v>49570</v>
      </c>
      <c r="R20" s="48">
        <v>52.85253177325</v>
      </c>
      <c r="S20" s="47">
        <v>87.2771553260568</v>
      </c>
      <c r="T20" s="47">
        <v>36.081098674601598</v>
      </c>
      <c r="U20" s="49">
        <v>58.6591719908755</v>
      </c>
    </row>
    <row r="21" spans="1:21" ht="12" thickBot="1">
      <c r="A21" s="69"/>
      <c r="B21" s="71" t="s">
        <v>19</v>
      </c>
      <c r="C21" s="72"/>
      <c r="D21" s="47">
        <v>632123.40540000005</v>
      </c>
      <c r="E21" s="47">
        <v>923522.35069999995</v>
      </c>
      <c r="F21" s="48">
        <v>68.447006715199805</v>
      </c>
      <c r="G21" s="47">
        <v>571443.57999999996</v>
      </c>
      <c r="H21" s="48">
        <v>10.6186905450928</v>
      </c>
      <c r="I21" s="47">
        <v>77457.681599999996</v>
      </c>
      <c r="J21" s="48">
        <v>12.253569625536301</v>
      </c>
      <c r="K21" s="47">
        <v>84257.335800000001</v>
      </c>
      <c r="L21" s="48">
        <v>14.744646496859801</v>
      </c>
      <c r="M21" s="48">
        <v>-8.0701034935880003E-2</v>
      </c>
      <c r="N21" s="47">
        <v>632123.40540000005</v>
      </c>
      <c r="O21" s="47">
        <v>632123.40540000005</v>
      </c>
      <c r="P21" s="47">
        <v>48028</v>
      </c>
      <c r="Q21" s="47">
        <v>37144</v>
      </c>
      <c r="R21" s="48">
        <v>29.302175317682501</v>
      </c>
      <c r="S21" s="47">
        <v>13.1615600358124</v>
      </c>
      <c r="T21" s="47">
        <v>12.621273890803399</v>
      </c>
      <c r="U21" s="49">
        <v>4.1050311934069601</v>
      </c>
    </row>
    <row r="22" spans="1:21" ht="12" thickBot="1">
      <c r="A22" s="69"/>
      <c r="B22" s="71" t="s">
        <v>20</v>
      </c>
      <c r="C22" s="72"/>
      <c r="D22" s="47">
        <v>1908810.3498</v>
      </c>
      <c r="E22" s="47">
        <v>2003453.3910000001</v>
      </c>
      <c r="F22" s="48">
        <v>95.276004841182697</v>
      </c>
      <c r="G22" s="47">
        <v>1275521.6314000001</v>
      </c>
      <c r="H22" s="48">
        <v>49.649390712794798</v>
      </c>
      <c r="I22" s="47">
        <v>-22011.434000000001</v>
      </c>
      <c r="J22" s="48">
        <v>-1.15314934258955</v>
      </c>
      <c r="K22" s="47">
        <v>173814.69190000001</v>
      </c>
      <c r="L22" s="48">
        <v>13.6269497608773</v>
      </c>
      <c r="M22" s="48">
        <v>-1.1266373616602201</v>
      </c>
      <c r="N22" s="47">
        <v>1908810.3498</v>
      </c>
      <c r="O22" s="47">
        <v>1908810.3498</v>
      </c>
      <c r="P22" s="47">
        <v>111593</v>
      </c>
      <c r="Q22" s="47">
        <v>77286</v>
      </c>
      <c r="R22" s="48">
        <v>44.3896695391145</v>
      </c>
      <c r="S22" s="47">
        <v>17.105108293531</v>
      </c>
      <c r="T22" s="47">
        <v>16.950034655694399</v>
      </c>
      <c r="U22" s="49">
        <v>0.90659255220950996</v>
      </c>
    </row>
    <row r="23" spans="1:21" ht="12" thickBot="1">
      <c r="A23" s="69"/>
      <c r="B23" s="71" t="s">
        <v>21</v>
      </c>
      <c r="C23" s="72"/>
      <c r="D23" s="47">
        <v>8500458.9527000003</v>
      </c>
      <c r="E23" s="47">
        <v>3931152.0586000001</v>
      </c>
      <c r="F23" s="48">
        <v>216.23327782765199</v>
      </c>
      <c r="G23" s="47">
        <v>4014619.7341</v>
      </c>
      <c r="H23" s="48">
        <v>111.737587012226</v>
      </c>
      <c r="I23" s="47">
        <v>-674624.40509999997</v>
      </c>
      <c r="J23" s="48">
        <v>-7.9363291894459298</v>
      </c>
      <c r="K23" s="47">
        <v>410650.2009</v>
      </c>
      <c r="L23" s="48">
        <v>10.2288691855907</v>
      </c>
      <c r="M23" s="48">
        <v>-2.6428201024167599</v>
      </c>
      <c r="N23" s="47">
        <v>8500458.9527000003</v>
      </c>
      <c r="O23" s="47">
        <v>8500458.9527000003</v>
      </c>
      <c r="P23" s="47">
        <v>157344</v>
      </c>
      <c r="Q23" s="47">
        <v>99631</v>
      </c>
      <c r="R23" s="48">
        <v>57.9267497064167</v>
      </c>
      <c r="S23" s="47">
        <v>54.024678111017899</v>
      </c>
      <c r="T23" s="47">
        <v>35.759377863315599</v>
      </c>
      <c r="U23" s="49">
        <v>33.809179223924303</v>
      </c>
    </row>
    <row r="24" spans="1:21" ht="12" thickBot="1">
      <c r="A24" s="69"/>
      <c r="B24" s="71" t="s">
        <v>22</v>
      </c>
      <c r="C24" s="72"/>
      <c r="D24" s="47">
        <v>576403.30870000005</v>
      </c>
      <c r="E24" s="47">
        <v>582693.86710000003</v>
      </c>
      <c r="F24" s="48">
        <v>98.920435110925894</v>
      </c>
      <c r="G24" s="47">
        <v>609412.99439999997</v>
      </c>
      <c r="H24" s="48">
        <v>-5.4166363374807602</v>
      </c>
      <c r="I24" s="47">
        <v>96619.456000000006</v>
      </c>
      <c r="J24" s="48">
        <v>16.762474215825101</v>
      </c>
      <c r="K24" s="47">
        <v>72339.809500000003</v>
      </c>
      <c r="L24" s="48">
        <v>11.870408108252199</v>
      </c>
      <c r="M24" s="48">
        <v>0.335633265664046</v>
      </c>
      <c r="N24" s="47">
        <v>576403.30870000005</v>
      </c>
      <c r="O24" s="47">
        <v>576403.30870000005</v>
      </c>
      <c r="P24" s="47">
        <v>48295</v>
      </c>
      <c r="Q24" s="47">
        <v>35593</v>
      </c>
      <c r="R24" s="48">
        <v>35.686792346809803</v>
      </c>
      <c r="S24" s="47">
        <v>11.935051427684</v>
      </c>
      <c r="T24" s="47">
        <v>10.485523201191199</v>
      </c>
      <c r="U24" s="49">
        <v>12.14513599104</v>
      </c>
    </row>
    <row r="25" spans="1:21" ht="12" thickBot="1">
      <c r="A25" s="69"/>
      <c r="B25" s="71" t="s">
        <v>23</v>
      </c>
      <c r="C25" s="72"/>
      <c r="D25" s="47">
        <v>978054.24410000001</v>
      </c>
      <c r="E25" s="47">
        <v>692085.10010000004</v>
      </c>
      <c r="F25" s="48">
        <v>141.31993940610499</v>
      </c>
      <c r="G25" s="47">
        <v>758315.03670000006</v>
      </c>
      <c r="H25" s="48">
        <v>28.977297925707798</v>
      </c>
      <c r="I25" s="47">
        <v>-4067.0414000000001</v>
      </c>
      <c r="J25" s="48">
        <v>-0.41582984016826902</v>
      </c>
      <c r="K25" s="47">
        <v>54114.518300000003</v>
      </c>
      <c r="L25" s="48">
        <v>7.13615261217726</v>
      </c>
      <c r="M25" s="48">
        <v>-1.0751561970385299</v>
      </c>
      <c r="N25" s="47">
        <v>978054.24410000001</v>
      </c>
      <c r="O25" s="47">
        <v>978054.24410000001</v>
      </c>
      <c r="P25" s="47">
        <v>38758</v>
      </c>
      <c r="Q25" s="47">
        <v>21927</v>
      </c>
      <c r="R25" s="48">
        <v>76.759246590960899</v>
      </c>
      <c r="S25" s="47">
        <v>25.234899739408601</v>
      </c>
      <c r="T25" s="47">
        <v>19.7068902768277</v>
      </c>
      <c r="U25" s="49">
        <v>21.906207354365002</v>
      </c>
    </row>
    <row r="26" spans="1:21" ht="12" thickBot="1">
      <c r="A26" s="69"/>
      <c r="B26" s="71" t="s">
        <v>24</v>
      </c>
      <c r="C26" s="72"/>
      <c r="D26" s="47">
        <v>1760511.9299000001</v>
      </c>
      <c r="E26" s="47">
        <v>1053236.4696</v>
      </c>
      <c r="F26" s="48">
        <v>167.15257975909299</v>
      </c>
      <c r="G26" s="47">
        <v>946921.94979999994</v>
      </c>
      <c r="H26" s="48">
        <v>85.919434043306197</v>
      </c>
      <c r="I26" s="47">
        <v>181842.50270000001</v>
      </c>
      <c r="J26" s="48">
        <v>10.328956004878</v>
      </c>
      <c r="K26" s="47">
        <v>174081.40169999999</v>
      </c>
      <c r="L26" s="48">
        <v>18.383922955505199</v>
      </c>
      <c r="M26" s="48">
        <v>4.4583171574957003E-2</v>
      </c>
      <c r="N26" s="47">
        <v>1760511.9299000001</v>
      </c>
      <c r="O26" s="47">
        <v>1760511.9299000001</v>
      </c>
      <c r="P26" s="47">
        <v>80514</v>
      </c>
      <c r="Q26" s="47">
        <v>63187</v>
      </c>
      <c r="R26" s="48">
        <v>27.4217797964771</v>
      </c>
      <c r="S26" s="47">
        <v>21.865910647837602</v>
      </c>
      <c r="T26" s="47">
        <v>13.613289193979799</v>
      </c>
      <c r="U26" s="49">
        <v>37.741951784084399</v>
      </c>
    </row>
    <row r="27" spans="1:21" ht="12" thickBot="1">
      <c r="A27" s="69"/>
      <c r="B27" s="71" t="s">
        <v>25</v>
      </c>
      <c r="C27" s="72"/>
      <c r="D27" s="47">
        <v>438384.21340000001</v>
      </c>
      <c r="E27" s="47">
        <v>406130.91259999998</v>
      </c>
      <c r="F27" s="48">
        <v>107.94160203012299</v>
      </c>
      <c r="G27" s="47">
        <v>414704.25699999998</v>
      </c>
      <c r="H27" s="48">
        <v>5.7100827879854599</v>
      </c>
      <c r="I27" s="47">
        <v>122524.32399999999</v>
      </c>
      <c r="J27" s="48">
        <v>27.949073040229099</v>
      </c>
      <c r="K27" s="47">
        <v>119023.6096</v>
      </c>
      <c r="L27" s="48">
        <v>28.700841042970001</v>
      </c>
      <c r="M27" s="48">
        <v>2.9411932739771E-2</v>
      </c>
      <c r="N27" s="47">
        <v>438384.21340000001</v>
      </c>
      <c r="O27" s="47">
        <v>438384.21340000001</v>
      </c>
      <c r="P27" s="47">
        <v>53662</v>
      </c>
      <c r="Q27" s="47">
        <v>41456</v>
      </c>
      <c r="R27" s="48">
        <v>29.443265148591301</v>
      </c>
      <c r="S27" s="47">
        <v>8.1693603182885504</v>
      </c>
      <c r="T27" s="47">
        <v>7.3165282444037096</v>
      </c>
      <c r="U27" s="49">
        <v>10.4393984431759</v>
      </c>
    </row>
    <row r="28" spans="1:21" ht="12" thickBot="1">
      <c r="A28" s="69"/>
      <c r="B28" s="71" t="s">
        <v>26</v>
      </c>
      <c r="C28" s="72"/>
      <c r="D28" s="47">
        <v>2027453.1628</v>
      </c>
      <c r="E28" s="47">
        <v>2077788.4780999999</v>
      </c>
      <c r="F28" s="48">
        <v>97.577457194005206</v>
      </c>
      <c r="G28" s="47">
        <v>2063855.7699</v>
      </c>
      <c r="H28" s="48">
        <v>-1.7638154579844401</v>
      </c>
      <c r="I28" s="47">
        <v>51614.5982</v>
      </c>
      <c r="J28" s="48">
        <v>2.5457849851741101</v>
      </c>
      <c r="K28" s="47">
        <v>86298.502999999997</v>
      </c>
      <c r="L28" s="48">
        <v>4.1814212145348399</v>
      </c>
      <c r="M28" s="48">
        <v>-0.40190621614838401</v>
      </c>
      <c r="N28" s="47">
        <v>2027453.1628</v>
      </c>
      <c r="O28" s="47">
        <v>2027453.1628</v>
      </c>
      <c r="P28" s="47">
        <v>64375</v>
      </c>
      <c r="Q28" s="47">
        <v>49625</v>
      </c>
      <c r="R28" s="48">
        <v>29.722921914357698</v>
      </c>
      <c r="S28" s="47">
        <v>31.494418062912601</v>
      </c>
      <c r="T28" s="47">
        <v>26.475659959697701</v>
      </c>
      <c r="U28" s="49">
        <v>15.935389227352999</v>
      </c>
    </row>
    <row r="29" spans="1:21" ht="12" thickBot="1">
      <c r="A29" s="69"/>
      <c r="B29" s="71" t="s">
        <v>27</v>
      </c>
      <c r="C29" s="72"/>
      <c r="D29" s="47">
        <v>895868.11780000001</v>
      </c>
      <c r="E29" s="47">
        <v>815392.98069999996</v>
      </c>
      <c r="F29" s="48">
        <v>109.86949103129599</v>
      </c>
      <c r="G29" s="47">
        <v>756300.70970000001</v>
      </c>
      <c r="H29" s="48">
        <v>18.4539570451232</v>
      </c>
      <c r="I29" s="47">
        <v>114099.3548</v>
      </c>
      <c r="J29" s="48">
        <v>12.736177628488001</v>
      </c>
      <c r="K29" s="47">
        <v>139340.37940000001</v>
      </c>
      <c r="L29" s="48">
        <v>18.423938734008601</v>
      </c>
      <c r="M29" s="48">
        <v>-0.181146518393935</v>
      </c>
      <c r="N29" s="47">
        <v>895868.11780000001</v>
      </c>
      <c r="O29" s="47">
        <v>895868.11780000001</v>
      </c>
      <c r="P29" s="47">
        <v>123222</v>
      </c>
      <c r="Q29" s="47">
        <v>95636</v>
      </c>
      <c r="R29" s="48">
        <v>28.8447864820779</v>
      </c>
      <c r="S29" s="47">
        <v>7.2703585220171698</v>
      </c>
      <c r="T29" s="47">
        <v>6.7036386779037196</v>
      </c>
      <c r="U29" s="49">
        <v>7.7949366925610297</v>
      </c>
    </row>
    <row r="30" spans="1:21" ht="12" thickBot="1">
      <c r="A30" s="69"/>
      <c r="B30" s="71" t="s">
        <v>28</v>
      </c>
      <c r="C30" s="72"/>
      <c r="D30" s="47">
        <v>1620655.6074000001</v>
      </c>
      <c r="E30" s="47">
        <v>1494855.5989000001</v>
      </c>
      <c r="F30" s="48">
        <v>108.41552913823701</v>
      </c>
      <c r="G30" s="47">
        <v>1390391.8256000001</v>
      </c>
      <c r="H30" s="48">
        <v>16.561071315320302</v>
      </c>
      <c r="I30" s="47">
        <v>228587.9816</v>
      </c>
      <c r="J30" s="48">
        <v>14.1046611356697</v>
      </c>
      <c r="K30" s="47">
        <v>261152.80480000001</v>
      </c>
      <c r="L30" s="48">
        <v>18.7826769398118</v>
      </c>
      <c r="M30" s="48">
        <v>-0.124696432898507</v>
      </c>
      <c r="N30" s="47">
        <v>1620655.6074000001</v>
      </c>
      <c r="O30" s="47">
        <v>1620655.6074000001</v>
      </c>
      <c r="P30" s="47">
        <v>106092</v>
      </c>
      <c r="Q30" s="47">
        <v>73385</v>
      </c>
      <c r="R30" s="48">
        <v>44.5690536213123</v>
      </c>
      <c r="S30" s="47">
        <v>15.2759454756249</v>
      </c>
      <c r="T30" s="47">
        <v>14.9245207862642</v>
      </c>
      <c r="U30" s="49">
        <v>2.3005102363153802</v>
      </c>
    </row>
    <row r="31" spans="1:21" ht="12" thickBot="1">
      <c r="A31" s="69"/>
      <c r="B31" s="71" t="s">
        <v>29</v>
      </c>
      <c r="C31" s="72"/>
      <c r="D31" s="47">
        <v>20841982.173099998</v>
      </c>
      <c r="E31" s="47">
        <v>1585621.7660999999</v>
      </c>
      <c r="F31" s="48">
        <v>1314.43592782931</v>
      </c>
      <c r="G31" s="47">
        <v>3977621.7609000001</v>
      </c>
      <c r="H31" s="48">
        <v>423.98099733807197</v>
      </c>
      <c r="I31" s="47">
        <v>-1413064.9981</v>
      </c>
      <c r="J31" s="48">
        <v>-6.7798973550787904</v>
      </c>
      <c r="K31" s="47">
        <v>-151767.149</v>
      </c>
      <c r="L31" s="48">
        <v>-3.8155249071661399</v>
      </c>
      <c r="M31" s="48">
        <v>8.3107435134068393</v>
      </c>
      <c r="N31" s="47">
        <v>20841982.173099998</v>
      </c>
      <c r="O31" s="47">
        <v>20841982.173099998</v>
      </c>
      <c r="P31" s="47">
        <v>131431</v>
      </c>
      <c r="Q31" s="47">
        <v>25934</v>
      </c>
      <c r="R31" s="48">
        <v>406.790313873679</v>
      </c>
      <c r="S31" s="47">
        <v>158.57736890916101</v>
      </c>
      <c r="T31" s="47">
        <v>28.024684059535701</v>
      </c>
      <c r="U31" s="49">
        <v>82.3274378605756</v>
      </c>
    </row>
    <row r="32" spans="1:21" ht="12" thickBot="1">
      <c r="A32" s="69"/>
      <c r="B32" s="71" t="s">
        <v>30</v>
      </c>
      <c r="C32" s="72"/>
      <c r="D32" s="47">
        <v>216239.9657</v>
      </c>
      <c r="E32" s="47">
        <v>210796.24249999999</v>
      </c>
      <c r="F32" s="48">
        <v>102.58245741738</v>
      </c>
      <c r="G32" s="47">
        <v>186063.01980000001</v>
      </c>
      <c r="H32" s="48">
        <v>16.218669315610001</v>
      </c>
      <c r="I32" s="47">
        <v>50131.4185</v>
      </c>
      <c r="J32" s="48">
        <v>23.183234578176801</v>
      </c>
      <c r="K32" s="47">
        <v>49785.1296</v>
      </c>
      <c r="L32" s="48">
        <v>26.757132961463402</v>
      </c>
      <c r="M32" s="48">
        <v>6.9556693491059996E-3</v>
      </c>
      <c r="N32" s="47">
        <v>216239.9657</v>
      </c>
      <c r="O32" s="47">
        <v>216239.9657</v>
      </c>
      <c r="P32" s="47">
        <v>41094</v>
      </c>
      <c r="Q32" s="47">
        <v>34550</v>
      </c>
      <c r="R32" s="48">
        <v>18.940665701881301</v>
      </c>
      <c r="S32" s="47">
        <v>5.2620812211028403</v>
      </c>
      <c r="T32" s="47">
        <v>4.8610157626628103</v>
      </c>
      <c r="U32" s="49">
        <v>7.6218028872609196</v>
      </c>
    </row>
    <row r="33" spans="1:21" ht="12" thickBot="1">
      <c r="A33" s="69"/>
      <c r="B33" s="71" t="s">
        <v>31</v>
      </c>
      <c r="C33" s="72"/>
      <c r="D33" s="47">
        <v>9.2852999999999994</v>
      </c>
      <c r="E33" s="50"/>
      <c r="F33" s="50"/>
      <c r="G33" s="47">
        <v>185.75399999999999</v>
      </c>
      <c r="H33" s="48">
        <v>-95.001292031396403</v>
      </c>
      <c r="I33" s="47">
        <v>3.0024999999999999</v>
      </c>
      <c r="J33" s="48">
        <v>32.336058070283102</v>
      </c>
      <c r="K33" s="47">
        <v>38.538800000000002</v>
      </c>
      <c r="L33" s="48">
        <v>20.7472248242299</v>
      </c>
      <c r="M33" s="48">
        <v>-0.92209150258959804</v>
      </c>
      <c r="N33" s="47">
        <v>9.2852999999999994</v>
      </c>
      <c r="O33" s="47">
        <v>9.2852999999999994</v>
      </c>
      <c r="P33" s="47">
        <v>3</v>
      </c>
      <c r="Q33" s="47">
        <v>4</v>
      </c>
      <c r="R33" s="48">
        <v>-25</v>
      </c>
      <c r="S33" s="47">
        <v>3.0951</v>
      </c>
      <c r="T33" s="47">
        <v>4.0385</v>
      </c>
      <c r="U33" s="49">
        <v>-30.480436819488901</v>
      </c>
    </row>
    <row r="34" spans="1:21" ht="12" thickBot="1">
      <c r="A34" s="69"/>
      <c r="B34" s="71" t="s">
        <v>32</v>
      </c>
      <c r="C34" s="72"/>
      <c r="D34" s="47">
        <v>752683.06590000005</v>
      </c>
      <c r="E34" s="47">
        <v>533847.51439999999</v>
      </c>
      <c r="F34" s="48">
        <v>140.99214580889301</v>
      </c>
      <c r="G34" s="47">
        <v>447380.37459999998</v>
      </c>
      <c r="H34" s="48">
        <v>68.242307582886099</v>
      </c>
      <c r="I34" s="47">
        <v>30510.0949</v>
      </c>
      <c r="J34" s="48">
        <v>4.05351153523275</v>
      </c>
      <c r="K34" s="47">
        <v>51354.216500000002</v>
      </c>
      <c r="L34" s="48">
        <v>11.478871093957901</v>
      </c>
      <c r="M34" s="48">
        <v>-0.40588919509657001</v>
      </c>
      <c r="N34" s="47">
        <v>752683.06590000005</v>
      </c>
      <c r="O34" s="47">
        <v>752683.06590000005</v>
      </c>
      <c r="P34" s="47">
        <v>34489</v>
      </c>
      <c r="Q34" s="47">
        <v>22504</v>
      </c>
      <c r="R34" s="48">
        <v>53.2571987202275</v>
      </c>
      <c r="S34" s="47">
        <v>21.823858792658498</v>
      </c>
      <c r="T34" s="47">
        <v>21.727875648773601</v>
      </c>
      <c r="U34" s="49">
        <v>0.439808307031678</v>
      </c>
    </row>
    <row r="35" spans="1:21" ht="12" thickBot="1">
      <c r="A35" s="69"/>
      <c r="B35" s="71" t="s">
        <v>37</v>
      </c>
      <c r="C35" s="72"/>
      <c r="D35" s="50"/>
      <c r="E35" s="47">
        <v>1176434.2725</v>
      </c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1"/>
    </row>
    <row r="36" spans="1:21" ht="12" thickBot="1">
      <c r="A36" s="69"/>
      <c r="B36" s="71" t="s">
        <v>38</v>
      </c>
      <c r="C36" s="72"/>
      <c r="D36" s="50"/>
      <c r="E36" s="47">
        <v>224154.7432</v>
      </c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1"/>
    </row>
    <row r="37" spans="1:21" ht="12" thickBot="1">
      <c r="A37" s="69"/>
      <c r="B37" s="71" t="s">
        <v>39</v>
      </c>
      <c r="C37" s="72"/>
      <c r="D37" s="50"/>
      <c r="E37" s="47">
        <v>461468.49229999998</v>
      </c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1"/>
    </row>
    <row r="38" spans="1:21" ht="12" thickBot="1">
      <c r="A38" s="69"/>
      <c r="B38" s="71" t="s">
        <v>33</v>
      </c>
      <c r="C38" s="72"/>
      <c r="D38" s="47">
        <v>1014639.7746</v>
      </c>
      <c r="E38" s="47">
        <v>492488.71990000003</v>
      </c>
      <c r="F38" s="48">
        <v>206.02294704455801</v>
      </c>
      <c r="G38" s="47">
        <v>856318.13800000004</v>
      </c>
      <c r="H38" s="48">
        <v>18.488646867830301</v>
      </c>
      <c r="I38" s="47">
        <v>45942.515200000002</v>
      </c>
      <c r="J38" s="48">
        <v>4.5279631599413603</v>
      </c>
      <c r="K38" s="47">
        <v>44355.879300000001</v>
      </c>
      <c r="L38" s="48">
        <v>5.1798364803525896</v>
      </c>
      <c r="M38" s="48">
        <v>3.5770588364820999E-2</v>
      </c>
      <c r="N38" s="47">
        <v>1014639.7746</v>
      </c>
      <c r="O38" s="47">
        <v>1014639.7746</v>
      </c>
      <c r="P38" s="47">
        <v>1319</v>
      </c>
      <c r="Q38" s="47">
        <v>518</v>
      </c>
      <c r="R38" s="48">
        <v>154.633204633205</v>
      </c>
      <c r="S38" s="47">
        <v>769.24926050037902</v>
      </c>
      <c r="T38" s="47">
        <v>1467.6187171814699</v>
      </c>
      <c r="U38" s="49">
        <v>-90.785846999295799</v>
      </c>
    </row>
    <row r="39" spans="1:21" ht="12" customHeight="1" thickBot="1">
      <c r="A39" s="69"/>
      <c r="B39" s="71" t="s">
        <v>34</v>
      </c>
      <c r="C39" s="72"/>
      <c r="D39" s="47">
        <v>2076719.3177</v>
      </c>
      <c r="E39" s="47">
        <v>790157.80870000005</v>
      </c>
      <c r="F39" s="48">
        <v>262.823361970782</v>
      </c>
      <c r="G39" s="47">
        <v>1818689.6089999999</v>
      </c>
      <c r="H39" s="48">
        <v>14.1876715753535</v>
      </c>
      <c r="I39" s="47">
        <v>81932.425199999998</v>
      </c>
      <c r="J39" s="48">
        <v>3.9452816036180298</v>
      </c>
      <c r="K39" s="47">
        <v>126587.3584</v>
      </c>
      <c r="L39" s="48">
        <v>6.9603607879853504</v>
      </c>
      <c r="M39" s="48">
        <v>-0.352759815548849</v>
      </c>
      <c r="N39" s="47">
        <v>2076719.3177</v>
      </c>
      <c r="O39" s="47">
        <v>2076719.3177</v>
      </c>
      <c r="P39" s="47">
        <v>9583</v>
      </c>
      <c r="Q39" s="47">
        <v>3158</v>
      </c>
      <c r="R39" s="48">
        <v>203.451551614946</v>
      </c>
      <c r="S39" s="47">
        <v>216.708683888135</v>
      </c>
      <c r="T39" s="47">
        <v>234.92099977834101</v>
      </c>
      <c r="U39" s="49">
        <v>-8.4040544953919305</v>
      </c>
    </row>
    <row r="40" spans="1:21" ht="12" thickBot="1">
      <c r="A40" s="69"/>
      <c r="B40" s="71" t="s">
        <v>40</v>
      </c>
      <c r="C40" s="72"/>
      <c r="D40" s="50"/>
      <c r="E40" s="47">
        <v>661270.41269999999</v>
      </c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1"/>
    </row>
    <row r="41" spans="1:21" ht="12" thickBot="1">
      <c r="A41" s="69"/>
      <c r="B41" s="71" t="s">
        <v>41</v>
      </c>
      <c r="C41" s="72"/>
      <c r="D41" s="50"/>
      <c r="E41" s="47">
        <v>212186.79149999999</v>
      </c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1"/>
    </row>
    <row r="42" spans="1:21" ht="12" thickBot="1">
      <c r="A42" s="70"/>
      <c r="B42" s="71" t="s">
        <v>35</v>
      </c>
      <c r="C42" s="72"/>
      <c r="D42" s="52">
        <v>46813.259700000002</v>
      </c>
      <c r="E42" s="52">
        <v>0</v>
      </c>
      <c r="F42" s="53"/>
      <c r="G42" s="52">
        <v>37092.86</v>
      </c>
      <c r="H42" s="54">
        <v>26.205581613280799</v>
      </c>
      <c r="I42" s="52">
        <v>5625.0747000000001</v>
      </c>
      <c r="J42" s="54">
        <v>12.0159859322935</v>
      </c>
      <c r="K42" s="52">
        <v>2982.4585999999999</v>
      </c>
      <c r="L42" s="54">
        <v>8.0405193883674606</v>
      </c>
      <c r="M42" s="54">
        <v>0.88605290279637094</v>
      </c>
      <c r="N42" s="52">
        <v>46813.259700000002</v>
      </c>
      <c r="O42" s="52">
        <v>46813.259700000002</v>
      </c>
      <c r="P42" s="52">
        <v>88</v>
      </c>
      <c r="Q42" s="52">
        <v>60</v>
      </c>
      <c r="R42" s="54">
        <v>46.6666666666667</v>
      </c>
      <c r="S42" s="52">
        <v>531.96886022727301</v>
      </c>
      <c r="T42" s="52">
        <v>791.647783333333</v>
      </c>
      <c r="U42" s="55">
        <v>-48.814684941354997</v>
      </c>
    </row>
  </sheetData>
  <mergeCells count="40">
    <mergeCell ref="A8:A42"/>
    <mergeCell ref="B19:C19"/>
    <mergeCell ref="B20:C20"/>
    <mergeCell ref="B21:C21"/>
    <mergeCell ref="B22:C22"/>
    <mergeCell ref="B18:C18"/>
    <mergeCell ref="B42:C42"/>
    <mergeCell ref="B37:C37"/>
    <mergeCell ref="B23:C23"/>
    <mergeCell ref="B24:C24"/>
    <mergeCell ref="B35:C35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25:C25"/>
    <mergeCell ref="B26:C26"/>
    <mergeCell ref="B27:C27"/>
    <mergeCell ref="B28:C28"/>
    <mergeCell ref="B29:C29"/>
    <mergeCell ref="A1:U4"/>
    <mergeCell ref="W1:W4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36:C36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topLeftCell="A7" workbookViewId="0">
      <selection activeCell="B28" sqref="B28"/>
    </sheetView>
  </sheetViews>
  <sheetFormatPr defaultRowHeight="13.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>
      <c r="A1" s="30" t="s">
        <v>64</v>
      </c>
      <c r="B1" s="31" t="s">
        <v>65</v>
      </c>
      <c r="C1" s="30" t="s">
        <v>66</v>
      </c>
      <c r="D1" s="30" t="s">
        <v>67</v>
      </c>
      <c r="E1" s="30" t="s">
        <v>68</v>
      </c>
      <c r="F1" s="30" t="s">
        <v>69</v>
      </c>
      <c r="G1" s="30" t="s">
        <v>68</v>
      </c>
      <c r="H1" s="30" t="s">
        <v>70</v>
      </c>
    </row>
    <row r="2" spans="1:8" ht="14.25">
      <c r="A2" s="32">
        <v>1</v>
      </c>
      <c r="B2" s="33">
        <v>12</v>
      </c>
      <c r="C2" s="32">
        <v>99024</v>
      </c>
      <c r="D2" s="32">
        <v>1538192.20380513</v>
      </c>
      <c r="E2" s="32">
        <v>1328102.10349231</v>
      </c>
      <c r="F2" s="32">
        <v>210090.10031282101</v>
      </c>
      <c r="G2" s="32">
        <v>1328102.10349231</v>
      </c>
      <c r="H2" s="32">
        <v>0.13658247635965601</v>
      </c>
    </row>
    <row r="3" spans="1:8" ht="14.25">
      <c r="A3" s="32">
        <v>2</v>
      </c>
      <c r="B3" s="33">
        <v>13</v>
      </c>
      <c r="C3" s="32">
        <v>33028.817999999999</v>
      </c>
      <c r="D3" s="32">
        <v>265723.45237020601</v>
      </c>
      <c r="E3" s="32">
        <v>223660.54906641701</v>
      </c>
      <c r="F3" s="32">
        <v>42062.903303789397</v>
      </c>
      <c r="G3" s="32">
        <v>223660.54906641701</v>
      </c>
      <c r="H3" s="32">
        <v>0.158295788078153</v>
      </c>
    </row>
    <row r="4" spans="1:8" ht="14.25">
      <c r="A4" s="32">
        <v>3</v>
      </c>
      <c r="B4" s="33">
        <v>14</v>
      </c>
      <c r="C4" s="32">
        <v>180065</v>
      </c>
      <c r="D4" s="32">
        <v>265408.48989658098</v>
      </c>
      <c r="E4" s="32">
        <v>228323.14263504301</v>
      </c>
      <c r="F4" s="32">
        <v>37085.347261538504</v>
      </c>
      <c r="G4" s="32">
        <v>228323.14263504301</v>
      </c>
      <c r="H4" s="32">
        <v>0.13972931791288601</v>
      </c>
    </row>
    <row r="5" spans="1:8" ht="14.25">
      <c r="A5" s="32">
        <v>4</v>
      </c>
      <c r="B5" s="33">
        <v>15</v>
      </c>
      <c r="C5" s="32">
        <v>9626</v>
      </c>
      <c r="D5" s="32">
        <v>517549.25230170903</v>
      </c>
      <c r="E5" s="32">
        <v>500537.43751709402</v>
      </c>
      <c r="F5" s="32">
        <v>17011.814784615399</v>
      </c>
      <c r="G5" s="32">
        <v>500537.43751709402</v>
      </c>
      <c r="H5" s="32">
        <v>3.28699436989974E-2</v>
      </c>
    </row>
    <row r="6" spans="1:8" ht="14.25">
      <c r="A6" s="32">
        <v>5</v>
      </c>
      <c r="B6" s="33">
        <v>16</v>
      </c>
      <c r="C6" s="32">
        <v>11577</v>
      </c>
      <c r="D6" s="32">
        <v>1112485.5894136799</v>
      </c>
      <c r="E6" s="32">
        <v>1063191.2769547</v>
      </c>
      <c r="F6" s="32">
        <v>49294.312458974397</v>
      </c>
      <c r="G6" s="32">
        <v>1063191.2769547</v>
      </c>
      <c r="H6" s="32">
        <v>4.43100683083495E-2</v>
      </c>
    </row>
    <row r="7" spans="1:8" ht="14.25">
      <c r="A7" s="32">
        <v>6</v>
      </c>
      <c r="B7" s="33">
        <v>17</v>
      </c>
      <c r="C7" s="32">
        <v>26737</v>
      </c>
      <c r="D7" s="32">
        <v>706228.57529572595</v>
      </c>
      <c r="E7" s="32">
        <v>605307.58725470095</v>
      </c>
      <c r="F7" s="32">
        <v>100920.98804102599</v>
      </c>
      <c r="G7" s="32">
        <v>605307.58725470095</v>
      </c>
      <c r="H7" s="32">
        <v>0.14290130925212999</v>
      </c>
    </row>
    <row r="8" spans="1:8" ht="14.25">
      <c r="A8" s="32">
        <v>7</v>
      </c>
      <c r="B8" s="33">
        <v>18</v>
      </c>
      <c r="C8" s="32">
        <v>116884</v>
      </c>
      <c r="D8" s="32">
        <v>545747.42355555599</v>
      </c>
      <c r="E8" s="32">
        <v>490490.58727179503</v>
      </c>
      <c r="F8" s="32">
        <v>55256.836283760698</v>
      </c>
      <c r="G8" s="32">
        <v>490490.58727179503</v>
      </c>
      <c r="H8" s="32">
        <v>0.101249834444955</v>
      </c>
    </row>
    <row r="9" spans="1:8" ht="14.25">
      <c r="A9" s="32">
        <v>8</v>
      </c>
      <c r="B9" s="33">
        <v>19</v>
      </c>
      <c r="C9" s="32">
        <v>26443</v>
      </c>
      <c r="D9" s="32">
        <v>177003.917539316</v>
      </c>
      <c r="E9" s="32">
        <v>167156.705936752</v>
      </c>
      <c r="F9" s="32">
        <v>9847.2116025641008</v>
      </c>
      <c r="G9" s="32">
        <v>167156.705936752</v>
      </c>
      <c r="H9" s="32">
        <v>5.5632732537554297E-2</v>
      </c>
    </row>
    <row r="10" spans="1:8" ht="14.25">
      <c r="A10" s="32">
        <v>9</v>
      </c>
      <c r="B10" s="33">
        <v>21</v>
      </c>
      <c r="C10" s="32">
        <v>414453</v>
      </c>
      <c r="D10" s="32">
        <v>1563726.1298</v>
      </c>
      <c r="E10" s="32">
        <v>1555208.952</v>
      </c>
      <c r="F10" s="32">
        <v>8517.1777999999995</v>
      </c>
      <c r="G10" s="32">
        <v>1555208.952</v>
      </c>
      <c r="H10" s="32">
        <v>5.4467196254431999E-3</v>
      </c>
    </row>
    <row r="11" spans="1:8" ht="14.25">
      <c r="A11" s="32">
        <v>10</v>
      </c>
      <c r="B11" s="33">
        <v>22</v>
      </c>
      <c r="C11" s="32">
        <v>646103</v>
      </c>
      <c r="D11" s="32">
        <v>8886019.9775555599</v>
      </c>
      <c r="E11" s="32">
        <v>9144438.8890196607</v>
      </c>
      <c r="F11" s="32">
        <v>-258418.911464103</v>
      </c>
      <c r="G11" s="32">
        <v>9144438.8890196607</v>
      </c>
      <c r="H11" s="32">
        <v>-2.9081513671679899E-2</v>
      </c>
    </row>
    <row r="12" spans="1:8" ht="14.25">
      <c r="A12" s="32">
        <v>11</v>
      </c>
      <c r="B12" s="33">
        <v>23</v>
      </c>
      <c r="C12" s="32">
        <v>755150.43599999999</v>
      </c>
      <c r="D12" s="32">
        <v>6965680.9776615398</v>
      </c>
      <c r="E12" s="32">
        <v>7584027.91408889</v>
      </c>
      <c r="F12" s="32">
        <v>-618346.93642735004</v>
      </c>
      <c r="G12" s="32">
        <v>7584027.91408889</v>
      </c>
      <c r="H12" s="32">
        <v>-8.8770493281324095E-2</v>
      </c>
    </row>
    <row r="13" spans="1:8" ht="14.25">
      <c r="A13" s="32">
        <v>12</v>
      </c>
      <c r="B13" s="33">
        <v>24</v>
      </c>
      <c r="C13" s="32">
        <v>61278.334000000003</v>
      </c>
      <c r="D13" s="32">
        <v>2340154.8457846199</v>
      </c>
      <c r="E13" s="32">
        <v>2352223.75356154</v>
      </c>
      <c r="F13" s="32">
        <v>-12068.907776923101</v>
      </c>
      <c r="G13" s="32">
        <v>2352223.75356154</v>
      </c>
      <c r="H13" s="32">
        <v>-5.1573116192132002E-3</v>
      </c>
    </row>
    <row r="14" spans="1:8" ht="14.25">
      <c r="A14" s="32">
        <v>13</v>
      </c>
      <c r="B14" s="33">
        <v>25</v>
      </c>
      <c r="C14" s="32">
        <v>183126</v>
      </c>
      <c r="D14" s="32">
        <v>6612903.2587000001</v>
      </c>
      <c r="E14" s="32">
        <v>6488985.5749000004</v>
      </c>
      <c r="F14" s="32">
        <v>123917.6838</v>
      </c>
      <c r="G14" s="32">
        <v>6488985.5749000004</v>
      </c>
      <c r="H14" s="32">
        <v>1.8738771603376E-2</v>
      </c>
    </row>
    <row r="15" spans="1:8" ht="14.25">
      <c r="A15" s="32">
        <v>14</v>
      </c>
      <c r="B15" s="33">
        <v>26</v>
      </c>
      <c r="C15" s="32">
        <v>117039</v>
      </c>
      <c r="D15" s="32">
        <v>632122.99147108395</v>
      </c>
      <c r="E15" s="32">
        <v>554665.72380331298</v>
      </c>
      <c r="F15" s="32">
        <v>77457.267667770997</v>
      </c>
      <c r="G15" s="32">
        <v>554665.72380331298</v>
      </c>
      <c r="H15" s="32">
        <v>0.12253512166597801</v>
      </c>
    </row>
    <row r="16" spans="1:8" ht="14.25">
      <c r="A16" s="32">
        <v>15</v>
      </c>
      <c r="B16" s="33">
        <v>27</v>
      </c>
      <c r="C16" s="32">
        <v>298582.91800000001</v>
      </c>
      <c r="D16" s="32">
        <v>1908810.9990507399</v>
      </c>
      <c r="E16" s="32">
        <v>1930821.7792964601</v>
      </c>
      <c r="F16" s="32">
        <v>-22010.780245722701</v>
      </c>
      <c r="G16" s="32">
        <v>1930821.7792964601</v>
      </c>
      <c r="H16" s="32">
        <v>-1.15311470107144E-2</v>
      </c>
    </row>
    <row r="17" spans="1:8" ht="14.25">
      <c r="A17" s="32">
        <v>16</v>
      </c>
      <c r="B17" s="33">
        <v>29</v>
      </c>
      <c r="C17" s="32">
        <v>625913</v>
      </c>
      <c r="D17" s="32">
        <v>8500460.4719453007</v>
      </c>
      <c r="E17" s="32">
        <v>9175083.4115307704</v>
      </c>
      <c r="F17" s="32">
        <v>-674622.93958547001</v>
      </c>
      <c r="G17" s="32">
        <v>9175083.4115307704</v>
      </c>
      <c r="H17" s="32">
        <v>-7.93631053061159E-2</v>
      </c>
    </row>
    <row r="18" spans="1:8" ht="14.25">
      <c r="A18" s="32">
        <v>17</v>
      </c>
      <c r="B18" s="33">
        <v>31</v>
      </c>
      <c r="C18" s="32">
        <v>82437.506999999998</v>
      </c>
      <c r="D18" s="32">
        <v>576403.41045360395</v>
      </c>
      <c r="E18" s="32">
        <v>479783.85754065902</v>
      </c>
      <c r="F18" s="32">
        <v>96619.552912945204</v>
      </c>
      <c r="G18" s="32">
        <v>479783.85754065902</v>
      </c>
      <c r="H18" s="32">
        <v>0.167624880701018</v>
      </c>
    </row>
    <row r="19" spans="1:8" ht="14.25">
      <c r="A19" s="32">
        <v>18</v>
      </c>
      <c r="B19" s="33">
        <v>32</v>
      </c>
      <c r="C19" s="32">
        <v>65641.388000000006</v>
      </c>
      <c r="D19" s="32">
        <v>978054.23758627905</v>
      </c>
      <c r="E19" s="32">
        <v>982121.33844763006</v>
      </c>
      <c r="F19" s="32">
        <v>-4067.1008613510598</v>
      </c>
      <c r="G19" s="32">
        <v>982121.33844763006</v>
      </c>
      <c r="H19" s="32">
        <v>-4.1583592249323301E-3</v>
      </c>
    </row>
    <row r="20" spans="1:8" ht="14.25">
      <c r="A20" s="32">
        <v>19</v>
      </c>
      <c r="B20" s="33">
        <v>33</v>
      </c>
      <c r="C20" s="32">
        <v>229679.29</v>
      </c>
      <c r="D20" s="32">
        <v>1760511.90361685</v>
      </c>
      <c r="E20" s="32">
        <v>1578669.1464100799</v>
      </c>
      <c r="F20" s="32">
        <v>181842.757206774</v>
      </c>
      <c r="G20" s="32">
        <v>1578669.1464100799</v>
      </c>
      <c r="H20" s="32">
        <v>0.103289706154892</v>
      </c>
    </row>
    <row r="21" spans="1:8" ht="14.25">
      <c r="A21" s="32">
        <v>20</v>
      </c>
      <c r="B21" s="33">
        <v>34</v>
      </c>
      <c r="C21" s="32">
        <v>77635.899999999994</v>
      </c>
      <c r="D21" s="32">
        <v>438384.17515360401</v>
      </c>
      <c r="E21" s="32">
        <v>315859.882860368</v>
      </c>
      <c r="F21" s="32">
        <v>122524.29229323599</v>
      </c>
      <c r="G21" s="32">
        <v>315859.882860368</v>
      </c>
      <c r="H21" s="32">
        <v>0.27949068245975101</v>
      </c>
    </row>
    <row r="22" spans="1:8" ht="14.25">
      <c r="A22" s="32">
        <v>21</v>
      </c>
      <c r="B22" s="33">
        <v>35</v>
      </c>
      <c r="C22" s="32">
        <v>81206.955000000002</v>
      </c>
      <c r="D22" s="32">
        <v>2027453.16270973</v>
      </c>
      <c r="E22" s="32">
        <v>1975838.54419292</v>
      </c>
      <c r="F22" s="32">
        <v>51614.618516814196</v>
      </c>
      <c r="G22" s="32">
        <v>1975838.54419292</v>
      </c>
      <c r="H22" s="32">
        <v>2.5457859873729501E-2</v>
      </c>
    </row>
    <row r="23" spans="1:8" ht="14.25">
      <c r="A23" s="32">
        <v>22</v>
      </c>
      <c r="B23" s="33">
        <v>36</v>
      </c>
      <c r="C23" s="32">
        <v>228553.84599999999</v>
      </c>
      <c r="D23" s="32">
        <v>895868.11530442501</v>
      </c>
      <c r="E23" s="32">
        <v>781768.662234338</v>
      </c>
      <c r="F23" s="32">
        <v>114099.45307008699</v>
      </c>
      <c r="G23" s="32">
        <v>781768.662234338</v>
      </c>
      <c r="H23" s="32">
        <v>0.12736188633224799</v>
      </c>
    </row>
    <row r="24" spans="1:8" ht="14.25">
      <c r="A24" s="32">
        <v>23</v>
      </c>
      <c r="B24" s="33">
        <v>37</v>
      </c>
      <c r="C24" s="32">
        <v>171859.796</v>
      </c>
      <c r="D24" s="32">
        <v>1620655.60436018</v>
      </c>
      <c r="E24" s="32">
        <v>1392067.4753914799</v>
      </c>
      <c r="F24" s="32">
        <v>228588.12896869401</v>
      </c>
      <c r="G24" s="32">
        <v>1392067.4753914799</v>
      </c>
      <c r="H24" s="32">
        <v>0.14104670255278501</v>
      </c>
    </row>
    <row r="25" spans="1:8" ht="14.25">
      <c r="A25" s="32">
        <v>24</v>
      </c>
      <c r="B25" s="33">
        <v>38</v>
      </c>
      <c r="C25" s="32">
        <v>5547604.1229999997</v>
      </c>
      <c r="D25" s="32">
        <v>20841981.0645</v>
      </c>
      <c r="E25" s="32">
        <v>22255098.143100001</v>
      </c>
      <c r="F25" s="32">
        <v>-1413117.0785999999</v>
      </c>
      <c r="G25" s="32">
        <v>22255098.143100001</v>
      </c>
      <c r="H25" s="32">
        <v>-6.7801475983823495E-2</v>
      </c>
    </row>
    <row r="26" spans="1:8" ht="14.25">
      <c r="A26" s="32">
        <v>25</v>
      </c>
      <c r="B26" s="33">
        <v>39</v>
      </c>
      <c r="C26" s="32">
        <v>158999.46400000001</v>
      </c>
      <c r="D26" s="32">
        <v>216239.76242952899</v>
      </c>
      <c r="E26" s="32">
        <v>166108.53816287001</v>
      </c>
      <c r="F26" s="32">
        <v>50131.224266658603</v>
      </c>
      <c r="G26" s="32">
        <v>166108.53816287001</v>
      </c>
      <c r="H26" s="32">
        <v>0.23183166547824899</v>
      </c>
    </row>
    <row r="27" spans="1:8" ht="14.25">
      <c r="A27" s="32">
        <v>26</v>
      </c>
      <c r="B27" s="33">
        <v>40</v>
      </c>
      <c r="C27" s="32">
        <v>2.09</v>
      </c>
      <c r="D27" s="32">
        <v>9.2852999999999994</v>
      </c>
      <c r="E27" s="32">
        <v>6.2827999999999999</v>
      </c>
      <c r="F27" s="32">
        <v>3.0024999999999999</v>
      </c>
      <c r="G27" s="32">
        <v>6.2827999999999999</v>
      </c>
      <c r="H27" s="32">
        <v>0.32336058070283102</v>
      </c>
    </row>
    <row r="28" spans="1:8" ht="14.25">
      <c r="A28" s="32">
        <v>27</v>
      </c>
      <c r="B28" s="33">
        <v>42</v>
      </c>
      <c r="C28" s="32">
        <v>58099.300999999999</v>
      </c>
      <c r="D28" s="32">
        <v>752683.06469999999</v>
      </c>
      <c r="E28" s="32">
        <v>722172.93420000002</v>
      </c>
      <c r="F28" s="32">
        <v>30510.130499999999</v>
      </c>
      <c r="G28" s="32">
        <v>722172.93420000002</v>
      </c>
      <c r="H28" s="32">
        <v>4.0535162714416297E-2</v>
      </c>
    </row>
    <row r="29" spans="1:8" ht="14.25">
      <c r="A29" s="32">
        <v>28</v>
      </c>
      <c r="B29" s="33">
        <v>75</v>
      </c>
      <c r="C29" s="32">
        <v>1421</v>
      </c>
      <c r="D29" s="32">
        <v>1014639.77777778</v>
      </c>
      <c r="E29" s="32">
        <v>968697.25760683801</v>
      </c>
      <c r="F29" s="32">
        <v>45942.520170940203</v>
      </c>
      <c r="G29" s="32">
        <v>968697.25760683801</v>
      </c>
      <c r="H29" s="32">
        <v>4.5279636356817803E-2</v>
      </c>
    </row>
    <row r="30" spans="1:8" ht="14.25">
      <c r="A30" s="32">
        <v>29</v>
      </c>
      <c r="B30" s="33">
        <v>76</v>
      </c>
      <c r="C30" s="32">
        <v>10814</v>
      </c>
      <c r="D30" s="32">
        <v>2076719.3049760701</v>
      </c>
      <c r="E30" s="32">
        <v>1994786.9355452999</v>
      </c>
      <c r="F30" s="32">
        <v>81932.369430769206</v>
      </c>
      <c r="G30" s="32">
        <v>1994786.9355452999</v>
      </c>
      <c r="H30" s="32">
        <v>3.9452789423418698E-2</v>
      </c>
    </row>
    <row r="31" spans="1:8" ht="14.25">
      <c r="A31" s="32">
        <v>30</v>
      </c>
      <c r="B31" s="33">
        <v>99</v>
      </c>
      <c r="C31" s="32">
        <v>91</v>
      </c>
      <c r="D31" s="32">
        <v>46813.259813932404</v>
      </c>
      <c r="E31" s="32">
        <v>41188.185424703101</v>
      </c>
      <c r="F31" s="32">
        <v>5625.0743892292603</v>
      </c>
      <c r="G31" s="32">
        <v>41188.185424703101</v>
      </c>
      <c r="H31" s="32">
        <v>0.12015985239197401</v>
      </c>
    </row>
    <row r="32" spans="1:8" ht="14.25">
      <c r="A32" s="32"/>
      <c r="B32" s="33"/>
      <c r="C32" s="32"/>
      <c r="D32" s="32"/>
      <c r="E32" s="32"/>
      <c r="F32" s="32"/>
      <c r="G32" s="32"/>
      <c r="H32" s="32"/>
    </row>
    <row r="33" spans="1:8" ht="14.25">
      <c r="A33" s="32"/>
      <c r="B33" s="33"/>
      <c r="C33" s="32"/>
      <c r="D33" s="32"/>
      <c r="E33" s="32"/>
      <c r="F33" s="32"/>
      <c r="G33" s="32"/>
      <c r="H33" s="32"/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2014-01-03T00:37:01Z</dcterms:modified>
</cp:coreProperties>
</file>