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G36" s="1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1" l="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6"/>
  <c r="L3" l="1"/>
</calcChain>
</file>

<file path=xl/sharedStrings.xml><?xml version="1.0" encoding="utf-8"?>
<sst xmlns="http://schemas.openxmlformats.org/spreadsheetml/2006/main" count="113" uniqueCount="71">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</sst>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0" Type="http://schemas.openxmlformats.org/officeDocument/2006/relationships/image" Target="cid:25a2b89113" TargetMode="External"/><Relationship Id="rId245" Type="http://schemas.openxmlformats.org/officeDocument/2006/relationships/hyperlink" Target="cid:451c38c72" TargetMode="External"/><Relationship Id="rId261" Type="http://schemas.openxmlformats.org/officeDocument/2006/relationships/hyperlink" Target="cid:7804080e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282" Type="http://schemas.openxmlformats.org/officeDocument/2006/relationships/image" Target="cid:c547f7c813" TargetMode="External"/><Relationship Id="rId312" Type="http://schemas.openxmlformats.org/officeDocument/2006/relationships/image" Target="cid:3176d9a713" TargetMode="External"/><Relationship Id="rId317" Type="http://schemas.openxmlformats.org/officeDocument/2006/relationships/hyperlink" Target="cid:5588ec4e2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1" Type="http://schemas.openxmlformats.org/officeDocument/2006/relationships/hyperlink" Target="cid:53f9d4bf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2" Type="http://schemas.openxmlformats.org/officeDocument/2006/relationships/image" Target="cid:41f092313" TargetMode="External"/><Relationship Id="rId307" Type="http://schemas.openxmlformats.org/officeDocument/2006/relationships/hyperlink" Target="cid:2722c4b8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3" Type="http://schemas.openxmlformats.org/officeDocument/2006/relationships/hyperlink" Target="cid:460f5a652" TargetMode="External"/><Relationship Id="rId318" Type="http://schemas.openxmlformats.org/officeDocument/2006/relationships/image" Target="cid:5588ec7013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0" sqref="E30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26771056.607700001</v>
      </c>
      <c r="F3" s="25">
        <f>RA!I7</f>
        <v>1352273.2916999999</v>
      </c>
      <c r="G3" s="16">
        <f>E3-F3</f>
        <v>25418783.316</v>
      </c>
      <c r="H3" s="27">
        <f>RA!J7</f>
        <v>5.0512511012025403</v>
      </c>
      <c r="I3" s="20">
        <f>SUM(I4:I39)</f>
        <v>26771060.405328684</v>
      </c>
      <c r="J3" s="21">
        <f>SUM(J4:J39)</f>
        <v>25418753.951056492</v>
      </c>
      <c r="K3" s="22">
        <f>E3-I3</f>
        <v>-3.7976286821067333</v>
      </c>
      <c r="L3" s="22">
        <f>G3-J3</f>
        <v>29.364943508058786</v>
      </c>
    </row>
    <row r="4" spans="1:12">
      <c r="A4" s="59">
        <f>RA!A8</f>
        <v>41641</v>
      </c>
      <c r="B4" s="12">
        <v>12</v>
      </c>
      <c r="C4" s="56" t="s">
        <v>6</v>
      </c>
      <c r="D4" s="56"/>
      <c r="E4" s="15">
        <f>VLOOKUP(C4,RA!B8:D39,3,0)</f>
        <v>1120960.3321</v>
      </c>
      <c r="F4" s="25">
        <f>VLOOKUP(C4,RA!B8:I43,8,0)</f>
        <v>128492.1701</v>
      </c>
      <c r="G4" s="16">
        <f t="shared" ref="G4:G39" si="0">E4-F4</f>
        <v>992468.16200000001</v>
      </c>
      <c r="H4" s="27">
        <f>RA!J8</f>
        <v>11.462686628641301</v>
      </c>
      <c r="I4" s="20">
        <f>VLOOKUP(B4,RMS!B:D,3,FALSE)</f>
        <v>1120960.89557265</v>
      </c>
      <c r="J4" s="21">
        <f>VLOOKUP(B4,RMS!B:E,4,FALSE)</f>
        <v>992468.16497948696</v>
      </c>
      <c r="K4" s="22">
        <f t="shared" ref="K4:K39" si="1">E4-I4</f>
        <v>-0.56347265001386404</v>
      </c>
      <c r="L4" s="22">
        <f t="shared" ref="L4:L39" si="2">G4-J4</f>
        <v>-2.9794869478791952E-3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83408.242499999993</v>
      </c>
      <c r="F5" s="25">
        <f>VLOOKUP(C5,RA!B9:I44,8,0)</f>
        <v>19112.892800000001</v>
      </c>
      <c r="G5" s="16">
        <f t="shared" si="0"/>
        <v>64295.349699999992</v>
      </c>
      <c r="H5" s="27">
        <f>RA!J9</f>
        <v>22.9148729515551</v>
      </c>
      <c r="I5" s="20">
        <f>VLOOKUP(B5,RMS!B:D,3,FALSE)</f>
        <v>83408.266950798003</v>
      </c>
      <c r="J5" s="21">
        <f>VLOOKUP(B5,RMS!B:E,4,FALSE)</f>
        <v>64295.348385477599</v>
      </c>
      <c r="K5" s="22">
        <f t="shared" si="1"/>
        <v>-2.4450798009638675E-2</v>
      </c>
      <c r="L5" s="22">
        <f t="shared" si="2"/>
        <v>1.3145223929313943E-3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105770.8187</v>
      </c>
      <c r="F6" s="25">
        <f>VLOOKUP(C6,RA!B10:I45,8,0)</f>
        <v>29479.493999999999</v>
      </c>
      <c r="G6" s="16">
        <f t="shared" si="0"/>
        <v>76291.324699999997</v>
      </c>
      <c r="H6" s="27">
        <f>RA!J10</f>
        <v>27.871103166567401</v>
      </c>
      <c r="I6" s="20">
        <f>VLOOKUP(B6,RMS!B:D,3,FALSE)</f>
        <v>105772.73303247899</v>
      </c>
      <c r="J6" s="21">
        <f>VLOOKUP(B6,RMS!B:E,4,FALSE)</f>
        <v>76291.325206837602</v>
      </c>
      <c r="K6" s="22">
        <f t="shared" si="1"/>
        <v>-1.9143324789911276</v>
      </c>
      <c r="L6" s="22">
        <f t="shared" si="2"/>
        <v>-5.0683760491665453E-4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86668.758000000002</v>
      </c>
      <c r="F7" s="25">
        <f>VLOOKUP(C7,RA!B11:I46,8,0)</f>
        <v>9841.5655999999999</v>
      </c>
      <c r="G7" s="16">
        <f t="shared" si="0"/>
        <v>76827.1924</v>
      </c>
      <c r="H7" s="27">
        <f>RA!J11</f>
        <v>11.3553786013641</v>
      </c>
      <c r="I7" s="20">
        <f>VLOOKUP(B7,RMS!B:D,3,FALSE)</f>
        <v>86668.808985470096</v>
      </c>
      <c r="J7" s="21">
        <f>VLOOKUP(B7,RMS!B:E,4,FALSE)</f>
        <v>76827.1921350427</v>
      </c>
      <c r="K7" s="22">
        <f t="shared" si="1"/>
        <v>-5.0985470094019547E-2</v>
      </c>
      <c r="L7" s="22">
        <f t="shared" si="2"/>
        <v>2.6495729980524629E-4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743037.50919999997</v>
      </c>
      <c r="F8" s="25">
        <f>VLOOKUP(C8,RA!B12:I47,8,0)</f>
        <v>-12893.072099999999</v>
      </c>
      <c r="G8" s="16">
        <f t="shared" si="0"/>
        <v>755930.58129999996</v>
      </c>
      <c r="H8" s="27">
        <f>RA!J12</f>
        <v>-1.7351845553371199</v>
      </c>
      <c r="I8" s="20">
        <f>VLOOKUP(B8,RMS!B:D,3,FALSE)</f>
        <v>743037.46436153795</v>
      </c>
      <c r="J8" s="21">
        <f>VLOOKUP(B8,RMS!B:E,4,FALSE)</f>
        <v>755930.58685897395</v>
      </c>
      <c r="K8" s="22">
        <f t="shared" si="1"/>
        <v>4.4838462024927139E-2</v>
      </c>
      <c r="L8" s="22">
        <f t="shared" si="2"/>
        <v>-5.5589739931747317E-3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454966.71260000003</v>
      </c>
      <c r="F9" s="25">
        <f>VLOOKUP(C9,RA!B13:I48,8,0)</f>
        <v>66270.660399999993</v>
      </c>
      <c r="G9" s="16">
        <f t="shared" si="0"/>
        <v>388696.05220000003</v>
      </c>
      <c r="H9" s="27">
        <f>RA!J13</f>
        <v>14.566045946808501</v>
      </c>
      <c r="I9" s="20">
        <f>VLOOKUP(B9,RMS!B:D,3,FALSE)</f>
        <v>454966.853392308</v>
      </c>
      <c r="J9" s="21">
        <f>VLOOKUP(B9,RMS!B:E,4,FALSE)</f>
        <v>388696.052648718</v>
      </c>
      <c r="K9" s="22">
        <f t="shared" si="1"/>
        <v>-0.14079230796778575</v>
      </c>
      <c r="L9" s="22">
        <f t="shared" si="2"/>
        <v>-4.4871796853840351E-4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196046.24619999999</v>
      </c>
      <c r="F10" s="25">
        <f>VLOOKUP(C10,RA!B14:I49,8,0)</f>
        <v>35069.066099999996</v>
      </c>
      <c r="G10" s="16">
        <f t="shared" si="0"/>
        <v>160977.1801</v>
      </c>
      <c r="H10" s="27">
        <f>RA!J14</f>
        <v>17.8881599519246</v>
      </c>
      <c r="I10" s="20">
        <f>VLOOKUP(B10,RMS!B:D,3,FALSE)</f>
        <v>196046.242696581</v>
      </c>
      <c r="J10" s="21">
        <f>VLOOKUP(B10,RMS!B:E,4,FALSE)</f>
        <v>160977.18168205101</v>
      </c>
      <c r="K10" s="22">
        <f t="shared" si="1"/>
        <v>3.5034189932048321E-3</v>
      </c>
      <c r="L10" s="22">
        <f t="shared" si="2"/>
        <v>-1.582051016157493E-3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98172.630399999995</v>
      </c>
      <c r="F11" s="25">
        <f>VLOOKUP(C11,RA!B15:I50,8,0)</f>
        <v>10473.075000000001</v>
      </c>
      <c r="G11" s="16">
        <f t="shared" si="0"/>
        <v>87699.555399999997</v>
      </c>
      <c r="H11" s="27">
        <f>RA!J15</f>
        <v>10.6680191386621</v>
      </c>
      <c r="I11" s="20">
        <f>VLOOKUP(B11,RMS!B:D,3,FALSE)</f>
        <v>98172.685276068398</v>
      </c>
      <c r="J11" s="21">
        <f>VLOOKUP(B11,RMS!B:E,4,FALSE)</f>
        <v>87699.554470940202</v>
      </c>
      <c r="K11" s="22">
        <f t="shared" si="1"/>
        <v>-5.4876068403245881E-2</v>
      </c>
      <c r="L11" s="22">
        <f t="shared" si="2"/>
        <v>9.2905979545321316E-4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703267.05180000002</v>
      </c>
      <c r="F12" s="25">
        <f>VLOOKUP(C12,RA!B16:I51,8,0)</f>
        <v>45498.262699999999</v>
      </c>
      <c r="G12" s="16">
        <f t="shared" si="0"/>
        <v>657768.78910000005</v>
      </c>
      <c r="H12" s="27">
        <f>RA!J16</f>
        <v>6.46955698884911</v>
      </c>
      <c r="I12" s="20">
        <f>VLOOKUP(B12,RMS!B:D,3,FALSE)</f>
        <v>703266.92390000005</v>
      </c>
      <c r="J12" s="21">
        <f>VLOOKUP(B12,RMS!B:E,4,FALSE)</f>
        <v>657768.78910000005</v>
      </c>
      <c r="K12" s="22">
        <f t="shared" si="1"/>
        <v>0.12789999996311963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600734.81649999996</v>
      </c>
      <c r="F13" s="25">
        <f>VLOOKUP(C13,RA!B17:I52,8,0)</f>
        <v>-3767.2691</v>
      </c>
      <c r="G13" s="16">
        <f t="shared" si="0"/>
        <v>604502.08559999999</v>
      </c>
      <c r="H13" s="27">
        <f>RA!J17</f>
        <v>-0.62711016517218998</v>
      </c>
      <c r="I13" s="20">
        <f>VLOOKUP(B13,RMS!B:D,3,FALSE)</f>
        <v>600734.859791453</v>
      </c>
      <c r="J13" s="21">
        <f>VLOOKUP(B13,RMS!B:E,4,FALSE)</f>
        <v>604502.08554017101</v>
      </c>
      <c r="K13" s="22">
        <f t="shared" si="1"/>
        <v>-4.329145303927362E-2</v>
      </c>
      <c r="L13" s="22">
        <f t="shared" si="2"/>
        <v>5.9828977100551128E-5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1831031.9472000001</v>
      </c>
      <c r="F14" s="25">
        <f>VLOOKUP(C14,RA!B18:I53,8,0)</f>
        <v>291663.50799999997</v>
      </c>
      <c r="G14" s="16">
        <f t="shared" si="0"/>
        <v>1539368.4392000001</v>
      </c>
      <c r="H14" s="27">
        <f>RA!J18</f>
        <v>15.9289142085156</v>
      </c>
      <c r="I14" s="20">
        <f>VLOOKUP(B14,RMS!B:D,3,FALSE)</f>
        <v>1831032.1257760699</v>
      </c>
      <c r="J14" s="21">
        <f>VLOOKUP(B14,RMS!B:E,4,FALSE)</f>
        <v>1539368.41521538</v>
      </c>
      <c r="K14" s="22">
        <f t="shared" si="1"/>
        <v>-0.17857606988400221</v>
      </c>
      <c r="L14" s="22">
        <f t="shared" si="2"/>
        <v>2.3984620114788413E-2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1085121.7268999999</v>
      </c>
      <c r="F15" s="25">
        <f>VLOOKUP(C15,RA!B19:I54,8,0)</f>
        <v>19345.5717</v>
      </c>
      <c r="G15" s="16">
        <f t="shared" si="0"/>
        <v>1065776.1551999999</v>
      </c>
      <c r="H15" s="27">
        <f>RA!J19</f>
        <v>1.7828019862128199</v>
      </c>
      <c r="I15" s="20">
        <f>VLOOKUP(B15,RMS!B:D,3,FALSE)</f>
        <v>1085121.7941572601</v>
      </c>
      <c r="J15" s="21">
        <f>VLOOKUP(B15,RMS!B:E,4,FALSE)</f>
        <v>1065776.1550606799</v>
      </c>
      <c r="K15" s="22">
        <f t="shared" si="1"/>
        <v>-6.7257260205224156E-2</v>
      </c>
      <c r="L15" s="22">
        <f t="shared" si="2"/>
        <v>1.3932003639638424E-4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2477681.2919999999</v>
      </c>
      <c r="F16" s="25">
        <f>VLOOKUP(C16,RA!B20:I55,8,0)</f>
        <v>83820.560800000007</v>
      </c>
      <c r="G16" s="16">
        <f t="shared" si="0"/>
        <v>2393860.7311999998</v>
      </c>
      <c r="H16" s="27">
        <f>RA!J20</f>
        <v>3.3830243248250702</v>
      </c>
      <c r="I16" s="20">
        <f>VLOOKUP(B16,RMS!B:D,3,FALSE)</f>
        <v>2477681.6151999999</v>
      </c>
      <c r="J16" s="21">
        <f>VLOOKUP(B16,RMS!B:E,4,FALSE)</f>
        <v>2393860.7311999998</v>
      </c>
      <c r="K16" s="22">
        <f t="shared" si="1"/>
        <v>-0.32319999998435378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396617.2978</v>
      </c>
      <c r="F17" s="25">
        <f>VLOOKUP(C17,RA!B21:I56,8,0)</f>
        <v>52157.513200000001</v>
      </c>
      <c r="G17" s="16">
        <f t="shared" si="0"/>
        <v>344459.78460000001</v>
      </c>
      <c r="H17" s="27">
        <f>RA!J21</f>
        <v>13.1505896211065</v>
      </c>
      <c r="I17" s="20">
        <f>VLOOKUP(B17,RMS!B:D,3,FALSE)</f>
        <v>396617.03463005798</v>
      </c>
      <c r="J17" s="21">
        <f>VLOOKUP(B17,RMS!B:E,4,FALSE)</f>
        <v>344459.78447254398</v>
      </c>
      <c r="K17" s="22">
        <f t="shared" si="1"/>
        <v>0.26316994201624766</v>
      </c>
      <c r="L17" s="22">
        <f t="shared" si="2"/>
        <v>1.2745603453367949E-4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1142086.6115999999</v>
      </c>
      <c r="F18" s="25">
        <f>VLOOKUP(C18,RA!B22:I57,8,0)</f>
        <v>-1512.6649</v>
      </c>
      <c r="G18" s="16">
        <f t="shared" si="0"/>
        <v>1143599.2764999999</v>
      </c>
      <c r="H18" s="27">
        <f>RA!J22</f>
        <v>-0.13244747680570701</v>
      </c>
      <c r="I18" s="20">
        <f>VLOOKUP(B18,RMS!B:D,3,FALSE)</f>
        <v>1142086.9879999999</v>
      </c>
      <c r="J18" s="21">
        <f>VLOOKUP(B18,RMS!B:E,4,FALSE)</f>
        <v>1143599.2794999999</v>
      </c>
      <c r="K18" s="22">
        <f t="shared" si="1"/>
        <v>-0.37639999995008111</v>
      </c>
      <c r="L18" s="22">
        <f t="shared" si="2"/>
        <v>-3.0000000260770321E-3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4836677.3020000001</v>
      </c>
      <c r="F19" s="25">
        <f>VLOOKUP(C19,RA!B23:I58,8,0)</f>
        <v>48754.999799999998</v>
      </c>
      <c r="G19" s="16">
        <f t="shared" si="0"/>
        <v>4787922.3021999998</v>
      </c>
      <c r="H19" s="27">
        <f>RA!J23</f>
        <v>1.0080267248724499</v>
      </c>
      <c r="I19" s="20">
        <f>VLOOKUP(B19,RMS!B:D,3,FALSE)</f>
        <v>4836678.4326273501</v>
      </c>
      <c r="J19" s="21">
        <f>VLOOKUP(B19,RMS!B:E,4,FALSE)</f>
        <v>4787922.3420666698</v>
      </c>
      <c r="K19" s="22">
        <f t="shared" si="1"/>
        <v>-1.1306273499503732</v>
      </c>
      <c r="L19" s="22">
        <f t="shared" si="2"/>
        <v>-3.9866670034825802E-2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289246.02010000002</v>
      </c>
      <c r="F20" s="25">
        <f>VLOOKUP(C20,RA!B24:I59,8,0)</f>
        <v>54132.996099999997</v>
      </c>
      <c r="G20" s="16">
        <f t="shared" si="0"/>
        <v>235113.02400000003</v>
      </c>
      <c r="H20" s="27">
        <f>RA!J24</f>
        <v>18.7152086245767</v>
      </c>
      <c r="I20" s="20">
        <f>VLOOKUP(B20,RMS!B:D,3,FALSE)</f>
        <v>289246.02081639803</v>
      </c>
      <c r="J20" s="21">
        <f>VLOOKUP(B20,RMS!B:E,4,FALSE)</f>
        <v>235113.027186077</v>
      </c>
      <c r="K20" s="22">
        <f t="shared" si="1"/>
        <v>-7.1639800444245338E-4</v>
      </c>
      <c r="L20" s="22">
        <f t="shared" si="2"/>
        <v>-3.1860769668128341E-3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542714.75580000004</v>
      </c>
      <c r="F21" s="25">
        <f>VLOOKUP(C21,RA!B25:I60,8,0)</f>
        <v>1092.9928</v>
      </c>
      <c r="G21" s="16">
        <f t="shared" si="0"/>
        <v>541621.76300000004</v>
      </c>
      <c r="H21" s="27">
        <f>RA!J25</f>
        <v>0.20139360286765201</v>
      </c>
      <c r="I21" s="20">
        <f>VLOOKUP(B21,RMS!B:D,3,FALSE)</f>
        <v>542714.75699003902</v>
      </c>
      <c r="J21" s="21">
        <f>VLOOKUP(B21,RMS!B:E,4,FALSE)</f>
        <v>541621.74804446904</v>
      </c>
      <c r="K21" s="22">
        <f t="shared" si="1"/>
        <v>-1.1900389799848199E-3</v>
      </c>
      <c r="L21" s="22">
        <f t="shared" si="2"/>
        <v>1.4955530990846455E-2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862149.4682</v>
      </c>
      <c r="F22" s="25">
        <f>VLOOKUP(C22,RA!B26:I61,8,0)</f>
        <v>132980.11410000001</v>
      </c>
      <c r="G22" s="16">
        <f t="shared" si="0"/>
        <v>729169.3541</v>
      </c>
      <c r="H22" s="27">
        <f>RA!J26</f>
        <v>15.424252870866599</v>
      </c>
      <c r="I22" s="20">
        <f>VLOOKUP(B22,RMS!B:D,3,FALSE)</f>
        <v>862149.45535886101</v>
      </c>
      <c r="J22" s="21">
        <f>VLOOKUP(B22,RMS!B:E,4,FALSE)</f>
        <v>729169.39204627904</v>
      </c>
      <c r="K22" s="22">
        <f t="shared" si="1"/>
        <v>1.2841138988733292E-2</v>
      </c>
      <c r="L22" s="22">
        <f t="shared" si="2"/>
        <v>-3.7946279044263065E-2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256948.04259999999</v>
      </c>
      <c r="F23" s="25">
        <f>VLOOKUP(C23,RA!B27:I62,8,0)</f>
        <v>73689.157900000006</v>
      </c>
      <c r="G23" s="16">
        <f t="shared" si="0"/>
        <v>183258.8847</v>
      </c>
      <c r="H23" s="27">
        <f>RA!J27</f>
        <v>28.6786220102538</v>
      </c>
      <c r="I23" s="20">
        <f>VLOOKUP(B23,RMS!B:D,3,FALSE)</f>
        <v>256948.017392179</v>
      </c>
      <c r="J23" s="21">
        <f>VLOOKUP(B23,RMS!B:E,4,FALSE)</f>
        <v>183258.89067846799</v>
      </c>
      <c r="K23" s="22">
        <f t="shared" si="1"/>
        <v>2.5207820988725871E-2</v>
      </c>
      <c r="L23" s="22">
        <f t="shared" si="2"/>
        <v>-5.9784679906442761E-3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1443039.3539</v>
      </c>
      <c r="F24" s="25">
        <f>VLOOKUP(C24,RA!B28:I63,8,0)</f>
        <v>15204.811299999999</v>
      </c>
      <c r="G24" s="16">
        <f t="shared" si="0"/>
        <v>1427834.5426</v>
      </c>
      <c r="H24" s="27">
        <f>RA!J28</f>
        <v>1.05366574091739</v>
      </c>
      <c r="I24" s="20">
        <f>VLOOKUP(B24,RMS!B:D,3,FALSE)</f>
        <v>1443039.3530885</v>
      </c>
      <c r="J24" s="21">
        <f>VLOOKUP(B24,RMS!B:E,4,FALSE)</f>
        <v>1427834.5150433599</v>
      </c>
      <c r="K24" s="22">
        <f t="shared" si="1"/>
        <v>8.1150000914931297E-4</v>
      </c>
      <c r="L24" s="22">
        <f t="shared" si="2"/>
        <v>2.7556640096008778E-2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650655.96169999999</v>
      </c>
      <c r="F25" s="25">
        <f>VLOOKUP(C25,RA!B29:I64,8,0)</f>
        <v>89694.376600000003</v>
      </c>
      <c r="G25" s="16">
        <f t="shared" si="0"/>
        <v>560961.58510000003</v>
      </c>
      <c r="H25" s="27">
        <f>RA!J29</f>
        <v>13.7852232023897</v>
      </c>
      <c r="I25" s="20">
        <f>VLOOKUP(B25,RMS!B:D,3,FALSE)</f>
        <v>650655.95736371703</v>
      </c>
      <c r="J25" s="21">
        <f>VLOOKUP(B25,RMS!B:E,4,FALSE)</f>
        <v>560961.50343048002</v>
      </c>
      <c r="K25" s="22">
        <f t="shared" si="1"/>
        <v>4.336282960139215E-3</v>
      </c>
      <c r="L25" s="22">
        <f t="shared" si="2"/>
        <v>8.1669520004652441E-2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1056581.2745999999</v>
      </c>
      <c r="F26" s="25">
        <f>VLOOKUP(C26,RA!B30:I65,8,0)</f>
        <v>151011.8027</v>
      </c>
      <c r="G26" s="16">
        <f t="shared" si="0"/>
        <v>905569.47189999989</v>
      </c>
      <c r="H26" s="27">
        <f>RA!J30</f>
        <v>14.292492809620301</v>
      </c>
      <c r="I26" s="20">
        <f>VLOOKUP(B26,RMS!B:D,3,FALSE)</f>
        <v>1056581.27683805</v>
      </c>
      <c r="J26" s="21">
        <f>VLOOKUP(B26,RMS!B:E,4,FALSE)</f>
        <v>905569.45827121194</v>
      </c>
      <c r="K26" s="22">
        <f t="shared" si="1"/>
        <v>-2.238050103187561E-3</v>
      </c>
      <c r="L26" s="22">
        <f t="shared" si="2"/>
        <v>1.3628787943162024E-2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3732963.1455000001</v>
      </c>
      <c r="F27" s="25">
        <f>VLOOKUP(C27,RA!B31:I66,8,0)</f>
        <v>-115142.14200000001</v>
      </c>
      <c r="G27" s="16">
        <f t="shared" si="0"/>
        <v>3848105.2875000001</v>
      </c>
      <c r="H27" s="27">
        <f>RA!J31</f>
        <v>-3.0844703660897701</v>
      </c>
      <c r="I27" s="20">
        <f>VLOOKUP(B27,RMS!B:D,3,FALSE)</f>
        <v>3732962.6794300899</v>
      </c>
      <c r="J27" s="21">
        <f>VLOOKUP(B27,RMS!B:E,4,FALSE)</f>
        <v>3848075.9822070799</v>
      </c>
      <c r="K27" s="22">
        <f t="shared" si="1"/>
        <v>0.46606991020962596</v>
      </c>
      <c r="L27" s="22">
        <f t="shared" si="2"/>
        <v>29.305292920209467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133860.22820000001</v>
      </c>
      <c r="F28" s="25">
        <f>VLOOKUP(C28,RA!B32:I67,8,0)</f>
        <v>35945.964599999999</v>
      </c>
      <c r="G28" s="16">
        <f t="shared" si="0"/>
        <v>97914.263600000006</v>
      </c>
      <c r="H28" s="27">
        <f>RA!J32</f>
        <v>26.853356731390999</v>
      </c>
      <c r="I28" s="20">
        <f>VLOOKUP(B28,RMS!B:D,3,FALSE)</f>
        <v>133860.115595068</v>
      </c>
      <c r="J28" s="21">
        <f>VLOOKUP(B28,RMS!B:E,4,FALSE)</f>
        <v>97914.256808112899</v>
      </c>
      <c r="K28" s="22">
        <f t="shared" si="1"/>
        <v>0.1126049320155289</v>
      </c>
      <c r="L28" s="22">
        <f t="shared" si="2"/>
        <v>6.7918871063739061E-3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25.391500000000001</v>
      </c>
      <c r="F29" s="25">
        <f>VLOOKUP(C29,RA!B33:I68,8,0)</f>
        <v>5.2765000000000004</v>
      </c>
      <c r="G29" s="16">
        <f t="shared" si="0"/>
        <v>20.115000000000002</v>
      </c>
      <c r="H29" s="27">
        <f>RA!J33</f>
        <v>20.7805761770671</v>
      </c>
      <c r="I29" s="20">
        <f>VLOOKUP(B29,RMS!B:D,3,FALSE)</f>
        <v>25.391500000000001</v>
      </c>
      <c r="J29" s="21">
        <f>VLOOKUP(B29,RMS!B:E,4,FALSE)</f>
        <v>20.114999999999998</v>
      </c>
      <c r="K29" s="22">
        <f t="shared" si="1"/>
        <v>0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 t="e">
        <f>VLOOKUP(C30,RA!B34:D65,3,0)</f>
        <v>#N/A</v>
      </c>
      <c r="F30" s="25" t="e">
        <f>VLOOKUP(C30,RA!B34:I69,8,0)</f>
        <v>#N/A</v>
      </c>
      <c r="G30" s="16" t="e">
        <f t="shared" si="0"/>
        <v>#N/A</v>
      </c>
      <c r="H30" s="27">
        <f>RA!J34</f>
        <v>3.3744262762015498</v>
      </c>
      <c r="I30" s="20">
        <v>0</v>
      </c>
      <c r="J30" s="21">
        <v>0</v>
      </c>
      <c r="K30" s="22" t="e">
        <f t="shared" si="1"/>
        <v>#N/A</v>
      </c>
      <c r="L30" s="22" t="e">
        <f t="shared" si="2"/>
        <v>#N/A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516407.24300000002</v>
      </c>
      <c r="F31" s="25" t="e">
        <f>VLOOKUP(C31,RA!B35:I70,8,0)</f>
        <v>#N/A</v>
      </c>
      <c r="G31" s="16" t="e">
        <f t="shared" si="0"/>
        <v>#N/A</v>
      </c>
      <c r="H31" s="27">
        <f>RA!J35</f>
        <v>0</v>
      </c>
      <c r="I31" s="20">
        <f>VLOOKUP(B31,RMS!B:D,3,FALSE)</f>
        <v>516407.24280000001</v>
      </c>
      <c r="J31" s="21">
        <f>VLOOKUP(B31,RMS!B:E,4,FALSE)</f>
        <v>498981.4523</v>
      </c>
      <c r="K31" s="22">
        <f t="shared" si="1"/>
        <v>2.0000000949949026E-4</v>
      </c>
      <c r="L31" s="22" t="e">
        <f t="shared" si="2"/>
        <v>#N/A</v>
      </c>
    </row>
    <row r="32" spans="1:12">
      <c r="A32" s="59"/>
      <c r="B32" s="12">
        <v>71</v>
      </c>
      <c r="C32" s="56" t="s">
        <v>37</v>
      </c>
      <c r="D32" s="56"/>
      <c r="E32" s="15" t="e">
        <f>VLOOKUP(C32,RA!B36:D67,3,0)</f>
        <v>#N/A</v>
      </c>
      <c r="F32" s="25" t="e">
        <f>VLOOKUP(C32,RA!B36:I71,8,0)</f>
        <v>#N/A</v>
      </c>
      <c r="G32" s="16" t="e">
        <f t="shared" si="0"/>
        <v>#N/A</v>
      </c>
      <c r="H32" s="27">
        <f>RA!J36</f>
        <v>0</v>
      </c>
      <c r="I32" s="20">
        <v>0</v>
      </c>
      <c r="J32" s="21">
        <v>0</v>
      </c>
      <c r="K32" s="22" t="e">
        <f t="shared" si="1"/>
        <v>#N/A</v>
      </c>
      <c r="L32" s="22" t="e">
        <f t="shared" si="2"/>
        <v>#N/A</v>
      </c>
    </row>
    <row r="33" spans="1:12">
      <c r="A33" s="59"/>
      <c r="B33" s="12">
        <v>72</v>
      </c>
      <c r="C33" s="56" t="s">
        <v>38</v>
      </c>
      <c r="D33" s="56"/>
      <c r="E33" s="15" t="e">
        <f>VLOOKUP(C33,RA!B37:D68,3,0)</f>
        <v>#N/A</v>
      </c>
      <c r="F33" s="25" t="e">
        <f>VLOOKUP(C33,RA!B37:I72,8,0)</f>
        <v>#N/A</v>
      </c>
      <c r="G33" s="16" t="e">
        <f t="shared" si="0"/>
        <v>#N/A</v>
      </c>
      <c r="H33" s="27">
        <f>RA!J37</f>
        <v>0</v>
      </c>
      <c r="I33" s="20">
        <v>0</v>
      </c>
      <c r="J33" s="21">
        <v>0</v>
      </c>
      <c r="K33" s="22" t="e">
        <f t="shared" si="1"/>
        <v>#N/A</v>
      </c>
      <c r="L33" s="22" t="e">
        <f t="shared" si="2"/>
        <v>#N/A</v>
      </c>
    </row>
    <row r="34" spans="1:12">
      <c r="A34" s="59"/>
      <c r="B34" s="12">
        <v>73</v>
      </c>
      <c r="C34" s="56" t="s">
        <v>39</v>
      </c>
      <c r="D34" s="56"/>
      <c r="E34" s="15" t="e">
        <f>VLOOKUP(C34,RA!B38:D69,3,0)</f>
        <v>#N/A</v>
      </c>
      <c r="F34" s="25" t="e">
        <f>VLOOKUP(C34,RA!B38:I73,8,0)</f>
        <v>#N/A</v>
      </c>
      <c r="G34" s="16" t="e">
        <f t="shared" si="0"/>
        <v>#N/A</v>
      </c>
      <c r="H34" s="27">
        <f>RA!J38</f>
        <v>4.3907212826397704</v>
      </c>
      <c r="I34" s="20">
        <v>0</v>
      </c>
      <c r="J34" s="21">
        <v>0</v>
      </c>
      <c r="K34" s="22" t="e">
        <f t="shared" si="1"/>
        <v>#N/A</v>
      </c>
      <c r="L34" s="22" t="e">
        <f t="shared" si="2"/>
        <v>#N/A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281676.49239999999</v>
      </c>
      <c r="F35" s="25">
        <f>VLOOKUP(C35,RA!B8:I74,8,0)</f>
        <v>12367.6297</v>
      </c>
      <c r="G35" s="16">
        <f t="shared" si="0"/>
        <v>269308.8627</v>
      </c>
      <c r="H35" s="27">
        <f>RA!J39</f>
        <v>5.7074120628288396</v>
      </c>
      <c r="I35" s="20">
        <f>VLOOKUP(B35,RMS!B:D,3,FALSE)</f>
        <v>281676.49572649598</v>
      </c>
      <c r="J35" s="21">
        <f>VLOOKUP(B35,RMS!B:E,4,FALSE)</f>
        <v>269308.86709401698</v>
      </c>
      <c r="K35" s="22">
        <f t="shared" si="1"/>
        <v>-3.3264959929510951E-3</v>
      </c>
      <c r="L35" s="22">
        <f t="shared" si="2"/>
        <v>-4.3940169853158295E-3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980968.35629999998</v>
      </c>
      <c r="F36" s="25">
        <f>VLOOKUP(C36,RA!B8:I75,8,0)</f>
        <v>55987.906300000002</v>
      </c>
      <c r="G36" s="16">
        <f t="shared" si="0"/>
        <v>924980.45</v>
      </c>
      <c r="H36" s="27">
        <f>RA!J40</f>
        <v>0</v>
      </c>
      <c r="I36" s="20">
        <f>VLOOKUP(B36,RMS!B:D,3,FALSE)</f>
        <v>980968.33968119696</v>
      </c>
      <c r="J36" s="21">
        <f>VLOOKUP(B36,RMS!B:E,4,FALSE)</f>
        <v>924980.46458205103</v>
      </c>
      <c r="K36" s="22">
        <f t="shared" si="1"/>
        <v>1.661880302708596E-2</v>
      </c>
      <c r="L36" s="22">
        <f t="shared" si="2"/>
        <v>-1.4582051080651581E-2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9.8589145474951803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61571.578399999999</v>
      </c>
      <c r="F39" s="25">
        <f>VLOOKUP(C39,RA!B8:I78,8,0)</f>
        <v>6070.2893000000004</v>
      </c>
      <c r="G39" s="16">
        <f t="shared" si="0"/>
        <v>55501.289099999995</v>
      </c>
      <c r="H39" s="27">
        <f>RA!J43</f>
        <v>0</v>
      </c>
      <c r="I39" s="20">
        <f>VLOOKUP(B39,RMS!B:D,3,FALSE)</f>
        <v>61571.578398003199</v>
      </c>
      <c r="J39" s="21">
        <f>VLOOKUP(B39,RMS!B:E,4,FALSE)</f>
        <v>55501.289841918202</v>
      </c>
      <c r="K39" s="22">
        <f t="shared" si="1"/>
        <v>1.996799255721271E-6</v>
      </c>
      <c r="L39" s="22">
        <f t="shared" si="2"/>
        <v>-7.4191820749547333E-4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workbookViewId="0">
      <selection activeCell="A8" sqref="A1:XFD1048576"/>
    </sheetView>
  </sheetViews>
  <sheetFormatPr defaultRowHeight="11.2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35" t="s">
        <v>47</v>
      </c>
      <c r="W1" s="62"/>
    </row>
    <row r="2" spans="1:23" ht="12.7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35"/>
      <c r="W2" s="62"/>
    </row>
    <row r="3" spans="1:23" ht="23.25" thickBo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36" t="s">
        <v>48</v>
      </c>
      <c r="W3" s="62"/>
    </row>
    <row r="4" spans="1:23" ht="12.75" thickTop="1" thickBo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W4" s="62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3" t="s">
        <v>4</v>
      </c>
      <c r="C6" s="64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5" t="s">
        <v>5</v>
      </c>
      <c r="B7" s="66"/>
      <c r="C7" s="67"/>
      <c r="D7" s="44">
        <v>26771056.607700001</v>
      </c>
      <c r="E7" s="44">
        <v>28931626.775699999</v>
      </c>
      <c r="F7" s="45">
        <v>92.532151113553397</v>
      </c>
      <c r="G7" s="44">
        <v>28733141.600099999</v>
      </c>
      <c r="H7" s="45">
        <v>-6.8286476282606801</v>
      </c>
      <c r="I7" s="44">
        <v>1352273.2916999999</v>
      </c>
      <c r="J7" s="45">
        <v>5.0512511012025403</v>
      </c>
      <c r="K7" s="44">
        <v>2602583.4695000001</v>
      </c>
      <c r="L7" s="45">
        <v>9.0577755322479003</v>
      </c>
      <c r="M7" s="45">
        <v>-0.48041117314873499</v>
      </c>
      <c r="N7" s="44">
        <v>102555686.15369999</v>
      </c>
      <c r="O7" s="44">
        <v>102555686.15369999</v>
      </c>
      <c r="P7" s="44">
        <v>1077153</v>
      </c>
      <c r="Q7" s="44">
        <v>1698197</v>
      </c>
      <c r="R7" s="45">
        <v>-36.570786545966101</v>
      </c>
      <c r="S7" s="44">
        <v>24.853532049485999</v>
      </c>
      <c r="T7" s="44">
        <v>44.626524217155001</v>
      </c>
      <c r="U7" s="46">
        <v>-79.5580770101365</v>
      </c>
    </row>
    <row r="8" spans="1:23" ht="12" thickBot="1">
      <c r="A8" s="68">
        <v>41641</v>
      </c>
      <c r="B8" s="71" t="s">
        <v>6</v>
      </c>
      <c r="C8" s="72"/>
      <c r="D8" s="47">
        <v>1120960.3321</v>
      </c>
      <c r="E8" s="47">
        <v>1022344.6768</v>
      </c>
      <c r="F8" s="48">
        <v>109.646028148615</v>
      </c>
      <c r="G8" s="47">
        <v>1051280.1828999999</v>
      </c>
      <c r="H8" s="48">
        <v>6.6281235329467103</v>
      </c>
      <c r="I8" s="47">
        <v>128492.1701</v>
      </c>
      <c r="J8" s="48">
        <v>11.462686628641301</v>
      </c>
      <c r="K8" s="47">
        <v>192616.788</v>
      </c>
      <c r="L8" s="48">
        <v>18.322117275021601</v>
      </c>
      <c r="M8" s="48">
        <v>-0.33291292293795299</v>
      </c>
      <c r="N8" s="47">
        <v>2659151.7869000002</v>
      </c>
      <c r="O8" s="47">
        <v>2659151.7869000002</v>
      </c>
      <c r="P8" s="47">
        <v>35605</v>
      </c>
      <c r="Q8" s="47">
        <v>45414</v>
      </c>
      <c r="R8" s="48">
        <v>-21.599066367199502</v>
      </c>
      <c r="S8" s="47">
        <v>31.4832279764078</v>
      </c>
      <c r="T8" s="47">
        <v>33.870424424186403</v>
      </c>
      <c r="U8" s="49">
        <v>-7.5824386545351397</v>
      </c>
    </row>
    <row r="9" spans="1:23" ht="12" thickBot="1">
      <c r="A9" s="69"/>
      <c r="B9" s="71" t="s">
        <v>7</v>
      </c>
      <c r="C9" s="72"/>
      <c r="D9" s="47">
        <v>83408.242499999993</v>
      </c>
      <c r="E9" s="47">
        <v>171936.52420000001</v>
      </c>
      <c r="F9" s="48">
        <v>48.5110670278398</v>
      </c>
      <c r="G9" s="47">
        <v>109513.5065</v>
      </c>
      <c r="H9" s="48">
        <v>-23.837483461457801</v>
      </c>
      <c r="I9" s="47">
        <v>19112.892800000001</v>
      </c>
      <c r="J9" s="48">
        <v>22.9148729515551</v>
      </c>
      <c r="K9" s="47">
        <v>26050.7624</v>
      </c>
      <c r="L9" s="48">
        <v>23.7877164493861</v>
      </c>
      <c r="M9" s="48">
        <v>-0.266321173003367</v>
      </c>
      <c r="N9" s="47">
        <v>349131.62160000001</v>
      </c>
      <c r="O9" s="47">
        <v>349131.62160000001</v>
      </c>
      <c r="P9" s="47">
        <v>4944</v>
      </c>
      <c r="Q9" s="47">
        <v>10541</v>
      </c>
      <c r="R9" s="48">
        <v>-53.097429086424398</v>
      </c>
      <c r="S9" s="47">
        <v>16.870599211165</v>
      </c>
      <c r="T9" s="47">
        <v>25.208555080163201</v>
      </c>
      <c r="U9" s="49">
        <v>-49.4229977526822</v>
      </c>
    </row>
    <row r="10" spans="1:23" ht="12" thickBot="1">
      <c r="A10" s="69"/>
      <c r="B10" s="71" t="s">
        <v>8</v>
      </c>
      <c r="C10" s="72"/>
      <c r="D10" s="47">
        <v>105770.8187</v>
      </c>
      <c r="E10" s="47">
        <v>216836.372</v>
      </c>
      <c r="F10" s="48">
        <v>48.779094450076897</v>
      </c>
      <c r="G10" s="47">
        <v>146877.92050000001</v>
      </c>
      <c r="H10" s="48">
        <v>-27.987257485715801</v>
      </c>
      <c r="I10" s="47">
        <v>29479.493999999999</v>
      </c>
      <c r="J10" s="48">
        <v>27.871103166567401</v>
      </c>
      <c r="K10" s="47">
        <v>36874.1685</v>
      </c>
      <c r="L10" s="48">
        <v>25.105317650517801</v>
      </c>
      <c r="M10" s="48">
        <v>-0.20053806772619201</v>
      </c>
      <c r="N10" s="47">
        <v>371176.5269</v>
      </c>
      <c r="O10" s="47">
        <v>371176.5269</v>
      </c>
      <c r="P10" s="47">
        <v>91112</v>
      </c>
      <c r="Q10" s="47">
        <v>152368</v>
      </c>
      <c r="R10" s="48">
        <v>-40.202667226714297</v>
      </c>
      <c r="S10" s="47">
        <v>1.1608879038985001</v>
      </c>
      <c r="T10" s="47">
        <v>1.7418730192691401</v>
      </c>
      <c r="U10" s="49">
        <v>-50.046616337337397</v>
      </c>
    </row>
    <row r="11" spans="1:23" ht="12" thickBot="1">
      <c r="A11" s="69"/>
      <c r="B11" s="71" t="s">
        <v>9</v>
      </c>
      <c r="C11" s="72"/>
      <c r="D11" s="47">
        <v>86668.758000000002</v>
      </c>
      <c r="E11" s="47">
        <v>154989.5056</v>
      </c>
      <c r="F11" s="48">
        <v>55.919113790630703</v>
      </c>
      <c r="G11" s="47">
        <v>121839.58100000001</v>
      </c>
      <c r="H11" s="48">
        <v>-28.866500287784099</v>
      </c>
      <c r="I11" s="47">
        <v>9841.5655999999999</v>
      </c>
      <c r="J11" s="48">
        <v>11.3553786013641</v>
      </c>
      <c r="K11" s="47">
        <v>26707.765800000001</v>
      </c>
      <c r="L11" s="48">
        <v>21.920434706682101</v>
      </c>
      <c r="M11" s="48">
        <v>-0.63150921444728303</v>
      </c>
      <c r="N11" s="47">
        <v>604217.9166</v>
      </c>
      <c r="O11" s="47">
        <v>604217.9166</v>
      </c>
      <c r="P11" s="47">
        <v>4154</v>
      </c>
      <c r="Q11" s="47">
        <v>6162</v>
      </c>
      <c r="R11" s="48">
        <v>-32.586822460240199</v>
      </c>
      <c r="S11" s="47">
        <v>20.8639282619162</v>
      </c>
      <c r="T11" s="47">
        <v>83.990450925024305</v>
      </c>
      <c r="U11" s="49">
        <v>-302.56297793323802</v>
      </c>
    </row>
    <row r="12" spans="1:23" ht="12" thickBot="1">
      <c r="A12" s="69"/>
      <c r="B12" s="71" t="s">
        <v>10</v>
      </c>
      <c r="C12" s="72"/>
      <c r="D12" s="47">
        <v>743037.50919999997</v>
      </c>
      <c r="E12" s="47">
        <v>503359.96019999997</v>
      </c>
      <c r="F12" s="48">
        <v>147.615537180345</v>
      </c>
      <c r="G12" s="47">
        <v>688606.92700000003</v>
      </c>
      <c r="H12" s="48">
        <v>7.90444883224359</v>
      </c>
      <c r="I12" s="47">
        <v>-12893.072099999999</v>
      </c>
      <c r="J12" s="48">
        <v>-1.7351845553371199</v>
      </c>
      <c r="K12" s="47">
        <v>2772.1352999999999</v>
      </c>
      <c r="L12" s="48">
        <v>0.40257150942078701</v>
      </c>
      <c r="M12" s="48">
        <v>-5.6509534004346804</v>
      </c>
      <c r="N12" s="47">
        <v>1855523.1455999999</v>
      </c>
      <c r="O12" s="47">
        <v>1855523.1455999999</v>
      </c>
      <c r="P12" s="47">
        <v>5378</v>
      </c>
      <c r="Q12" s="47">
        <v>7192</v>
      </c>
      <c r="R12" s="48">
        <v>-25.2224694104561</v>
      </c>
      <c r="S12" s="47">
        <v>138.16242268501301</v>
      </c>
      <c r="T12" s="47">
        <v>154.68376479421599</v>
      </c>
      <c r="U12" s="49">
        <v>-11.957912859467299</v>
      </c>
    </row>
    <row r="13" spans="1:23" ht="12" thickBot="1">
      <c r="A13" s="69"/>
      <c r="B13" s="71" t="s">
        <v>11</v>
      </c>
      <c r="C13" s="72"/>
      <c r="D13" s="47">
        <v>454966.71260000003</v>
      </c>
      <c r="E13" s="47">
        <v>722401.95250000001</v>
      </c>
      <c r="F13" s="48">
        <v>62.979718012320802</v>
      </c>
      <c r="G13" s="47">
        <v>598182.66</v>
      </c>
      <c r="H13" s="48">
        <v>-23.9418420119366</v>
      </c>
      <c r="I13" s="47">
        <v>66270.660399999993</v>
      </c>
      <c r="J13" s="48">
        <v>14.566045946808501</v>
      </c>
      <c r="K13" s="47">
        <v>101239.1814</v>
      </c>
      <c r="L13" s="48">
        <v>16.924459395061699</v>
      </c>
      <c r="M13" s="48">
        <v>-0.34540501529578799</v>
      </c>
      <c r="N13" s="47">
        <v>1161195.1087</v>
      </c>
      <c r="O13" s="47">
        <v>1161195.1087</v>
      </c>
      <c r="P13" s="47">
        <v>11342</v>
      </c>
      <c r="Q13" s="47">
        <v>16441</v>
      </c>
      <c r="R13" s="48">
        <v>-31.013928593151299</v>
      </c>
      <c r="S13" s="47">
        <v>40.113446711338398</v>
      </c>
      <c r="T13" s="47">
        <v>42.955318782312503</v>
      </c>
      <c r="U13" s="49">
        <v>-7.08458709974391</v>
      </c>
    </row>
    <row r="14" spans="1:23" ht="12" thickBot="1">
      <c r="A14" s="69"/>
      <c r="B14" s="71" t="s">
        <v>12</v>
      </c>
      <c r="C14" s="72"/>
      <c r="D14" s="47">
        <v>196046.24619999999</v>
      </c>
      <c r="E14" s="47">
        <v>296949.54580000002</v>
      </c>
      <c r="F14" s="48">
        <v>66.020052555338907</v>
      </c>
      <c r="G14" s="47">
        <v>299399.06079999998</v>
      </c>
      <c r="H14" s="48">
        <v>-34.520086443771497</v>
      </c>
      <c r="I14" s="47">
        <v>35069.066099999996</v>
      </c>
      <c r="J14" s="48">
        <v>17.8881599519246</v>
      </c>
      <c r="K14" s="47">
        <v>54755.616499999996</v>
      </c>
      <c r="L14" s="48">
        <v>18.2885064347537</v>
      </c>
      <c r="M14" s="48">
        <v>-0.35953481411354399</v>
      </c>
      <c r="N14" s="47">
        <v>741793.6814</v>
      </c>
      <c r="O14" s="47">
        <v>741793.6814</v>
      </c>
      <c r="P14" s="47">
        <v>2674</v>
      </c>
      <c r="Q14" s="47">
        <v>5001</v>
      </c>
      <c r="R14" s="48">
        <v>-46.530693861227803</v>
      </c>
      <c r="S14" s="47">
        <v>73.315724083769595</v>
      </c>
      <c r="T14" s="47">
        <v>109.12766150769799</v>
      </c>
      <c r="U14" s="49">
        <v>-48.846189369978198</v>
      </c>
    </row>
    <row r="15" spans="1:23" ht="12" thickBot="1">
      <c r="A15" s="69"/>
      <c r="B15" s="71" t="s">
        <v>13</v>
      </c>
      <c r="C15" s="72"/>
      <c r="D15" s="47">
        <v>98172.630399999995</v>
      </c>
      <c r="E15" s="47">
        <v>161907.95809999999</v>
      </c>
      <c r="F15" s="48">
        <v>60.634839418680798</v>
      </c>
      <c r="G15" s="47">
        <v>147635.66899999999</v>
      </c>
      <c r="H15" s="48">
        <v>-33.503447327488303</v>
      </c>
      <c r="I15" s="47">
        <v>10473.075000000001</v>
      </c>
      <c r="J15" s="48">
        <v>10.6680191386621</v>
      </c>
      <c r="K15" s="47">
        <v>28505.992300000002</v>
      </c>
      <c r="L15" s="48">
        <v>19.308336862685898</v>
      </c>
      <c r="M15" s="48">
        <v>-0.63260093212050705</v>
      </c>
      <c r="N15" s="47">
        <v>275176.4596</v>
      </c>
      <c r="O15" s="47">
        <v>275176.4596</v>
      </c>
      <c r="P15" s="47">
        <v>3249</v>
      </c>
      <c r="Q15" s="47">
        <v>5638</v>
      </c>
      <c r="R15" s="48">
        <v>-42.373181979425297</v>
      </c>
      <c r="S15" s="47">
        <v>30.2162605109264</v>
      </c>
      <c r="T15" s="47">
        <v>31.394790564029801</v>
      </c>
      <c r="U15" s="49">
        <v>-3.90031735620361</v>
      </c>
    </row>
    <row r="16" spans="1:23" ht="12" thickBot="1">
      <c r="A16" s="69"/>
      <c r="B16" s="71" t="s">
        <v>14</v>
      </c>
      <c r="C16" s="72"/>
      <c r="D16" s="47">
        <v>703267.05180000002</v>
      </c>
      <c r="E16" s="47">
        <v>843473.32</v>
      </c>
      <c r="F16" s="48">
        <v>83.377510008259705</v>
      </c>
      <c r="G16" s="47">
        <v>996957.85160000005</v>
      </c>
      <c r="H16" s="48">
        <v>-29.4586977101049</v>
      </c>
      <c r="I16" s="47">
        <v>45498.262699999999</v>
      </c>
      <c r="J16" s="48">
        <v>6.46955698884911</v>
      </c>
      <c r="K16" s="47">
        <v>20332.8115</v>
      </c>
      <c r="L16" s="48">
        <v>2.03948556775677</v>
      </c>
      <c r="M16" s="48">
        <v>1.23767690464253</v>
      </c>
      <c r="N16" s="47">
        <v>2266993.4427999998</v>
      </c>
      <c r="O16" s="47">
        <v>2266993.4427999998</v>
      </c>
      <c r="P16" s="47">
        <v>38082</v>
      </c>
      <c r="Q16" s="47">
        <v>72344</v>
      </c>
      <c r="R16" s="48">
        <v>-47.359836337498599</v>
      </c>
      <c r="S16" s="47">
        <v>18.467177453915198</v>
      </c>
      <c r="T16" s="47">
        <v>21.615149715249402</v>
      </c>
      <c r="U16" s="49">
        <v>-17.046309698327601</v>
      </c>
    </row>
    <row r="17" spans="1:21" ht="12" thickBot="1">
      <c r="A17" s="69"/>
      <c r="B17" s="71" t="s">
        <v>15</v>
      </c>
      <c r="C17" s="72"/>
      <c r="D17" s="47">
        <v>600734.81649999996</v>
      </c>
      <c r="E17" s="47">
        <v>836617.77379999997</v>
      </c>
      <c r="F17" s="48">
        <v>71.805170211888196</v>
      </c>
      <c r="G17" s="47">
        <v>547763.55469999998</v>
      </c>
      <c r="H17" s="48">
        <v>9.6704611589230893</v>
      </c>
      <c r="I17" s="47">
        <v>-3767.2691</v>
      </c>
      <c r="J17" s="48">
        <v>-0.62711016517218998</v>
      </c>
      <c r="K17" s="47">
        <v>57552.400199999996</v>
      </c>
      <c r="L17" s="48">
        <v>10.5067961725786</v>
      </c>
      <c r="M17" s="48">
        <v>-1.0654580710258501</v>
      </c>
      <c r="N17" s="47">
        <v>9486754.7228999995</v>
      </c>
      <c r="O17" s="47">
        <v>9486754.7228999995</v>
      </c>
      <c r="P17" s="47">
        <v>10012</v>
      </c>
      <c r="Q17" s="47">
        <v>14819</v>
      </c>
      <c r="R17" s="48">
        <v>-32.438086240636999</v>
      </c>
      <c r="S17" s="47">
        <v>60.001479874151002</v>
      </c>
      <c r="T17" s="47">
        <v>599.63694624468599</v>
      </c>
      <c r="U17" s="49">
        <v>-899.37026137085797</v>
      </c>
    </row>
    <row r="18" spans="1:21" ht="12" thickBot="1">
      <c r="A18" s="69"/>
      <c r="B18" s="71" t="s">
        <v>16</v>
      </c>
      <c r="C18" s="72"/>
      <c r="D18" s="47">
        <v>1831031.9472000001</v>
      </c>
      <c r="E18" s="47">
        <v>3122735.0208000001</v>
      </c>
      <c r="F18" s="48">
        <v>58.635520945703398</v>
      </c>
      <c r="G18" s="47">
        <v>2326901.0378999999</v>
      </c>
      <c r="H18" s="48">
        <v>-21.310278461498999</v>
      </c>
      <c r="I18" s="47">
        <v>291663.50799999997</v>
      </c>
      <c r="J18" s="48">
        <v>15.9289142085156</v>
      </c>
      <c r="K18" s="47">
        <v>389895.85279999999</v>
      </c>
      <c r="L18" s="48">
        <v>16.756013532568499</v>
      </c>
      <c r="M18" s="48">
        <v>-0.25194508762930901</v>
      </c>
      <c r="N18" s="47">
        <v>8796712.5717999991</v>
      </c>
      <c r="O18" s="47">
        <v>8796712.5717999991</v>
      </c>
      <c r="P18" s="47">
        <v>82773</v>
      </c>
      <c r="Q18" s="47">
        <v>204793</v>
      </c>
      <c r="R18" s="48">
        <v>-59.582114623058402</v>
      </c>
      <c r="S18" s="47">
        <v>22.121125816389402</v>
      </c>
      <c r="T18" s="47">
        <v>34.013274987914599</v>
      </c>
      <c r="U18" s="49">
        <v>-53.759240240451099</v>
      </c>
    </row>
    <row r="19" spans="1:21" ht="12" thickBot="1">
      <c r="A19" s="69"/>
      <c r="B19" s="71" t="s">
        <v>17</v>
      </c>
      <c r="C19" s="72"/>
      <c r="D19" s="47">
        <v>1085121.7268999999</v>
      </c>
      <c r="E19" s="47">
        <v>991009.59909999999</v>
      </c>
      <c r="F19" s="48">
        <v>109.49659093973101</v>
      </c>
      <c r="G19" s="47">
        <v>1953616.3511999999</v>
      </c>
      <c r="H19" s="48">
        <v>-44.455740952748002</v>
      </c>
      <c r="I19" s="47">
        <v>19345.5717</v>
      </c>
      <c r="J19" s="48">
        <v>1.7828019862128199</v>
      </c>
      <c r="K19" s="47">
        <v>-30866.963</v>
      </c>
      <c r="L19" s="48">
        <v>-1.57999102439126</v>
      </c>
      <c r="M19" s="48">
        <v>-1.62674036639108</v>
      </c>
      <c r="N19" s="47">
        <v>3425276.4374000002</v>
      </c>
      <c r="O19" s="47">
        <v>3425276.4374000002</v>
      </c>
      <c r="P19" s="47">
        <v>18290</v>
      </c>
      <c r="Q19" s="47">
        <v>31825</v>
      </c>
      <c r="R19" s="48">
        <v>-42.5294579732914</v>
      </c>
      <c r="S19" s="47">
        <v>59.3286892782941</v>
      </c>
      <c r="T19" s="47">
        <v>73.531962623723501</v>
      </c>
      <c r="U19" s="49">
        <v>-23.939974939958301</v>
      </c>
    </row>
    <row r="20" spans="1:21" ht="12" thickBot="1">
      <c r="A20" s="69"/>
      <c r="B20" s="71" t="s">
        <v>18</v>
      </c>
      <c r="C20" s="72"/>
      <c r="D20" s="47">
        <v>2477681.2919999999</v>
      </c>
      <c r="E20" s="47">
        <v>1324801.0956999999</v>
      </c>
      <c r="F20" s="48">
        <v>187.02288970336599</v>
      </c>
      <c r="G20" s="47">
        <v>3556047.8779000002</v>
      </c>
      <c r="H20" s="48">
        <v>-30.3248612765254</v>
      </c>
      <c r="I20" s="47">
        <v>83820.560800000007</v>
      </c>
      <c r="J20" s="48">
        <v>3.3830243248250702</v>
      </c>
      <c r="K20" s="47">
        <v>188888.20420000001</v>
      </c>
      <c r="L20" s="48">
        <v>5.3117452488166901</v>
      </c>
      <c r="M20" s="48">
        <v>-0.55624248133965803</v>
      </c>
      <c r="N20" s="47">
        <v>9090584.0738999993</v>
      </c>
      <c r="O20" s="47">
        <v>9090584.0738999993</v>
      </c>
      <c r="P20" s="47">
        <v>52458</v>
      </c>
      <c r="Q20" s="47">
        <v>75769</v>
      </c>
      <c r="R20" s="48">
        <v>-30.765880505219801</v>
      </c>
      <c r="S20" s="47">
        <v>47.231714743223201</v>
      </c>
      <c r="T20" s="47">
        <v>87.2771553260568</v>
      </c>
      <c r="U20" s="49">
        <v>-84.785066137323398</v>
      </c>
    </row>
    <row r="21" spans="1:21" ht="12" thickBot="1">
      <c r="A21" s="69"/>
      <c r="B21" s="71" t="s">
        <v>19</v>
      </c>
      <c r="C21" s="72"/>
      <c r="D21" s="47">
        <v>396617.2978</v>
      </c>
      <c r="E21" s="47">
        <v>652618.83409999998</v>
      </c>
      <c r="F21" s="48">
        <v>60.773192110975302</v>
      </c>
      <c r="G21" s="47">
        <v>544253.92429999996</v>
      </c>
      <c r="H21" s="48">
        <v>-27.126423881993102</v>
      </c>
      <c r="I21" s="47">
        <v>52157.513200000001</v>
      </c>
      <c r="J21" s="48">
        <v>13.1505896211065</v>
      </c>
      <c r="K21" s="47">
        <v>78382.166200000007</v>
      </c>
      <c r="L21" s="48">
        <v>14.4017640848088</v>
      </c>
      <c r="M21" s="48">
        <v>-0.334574231249047</v>
      </c>
      <c r="N21" s="47">
        <v>1028740.7032</v>
      </c>
      <c r="O21" s="47">
        <v>1028740.7032</v>
      </c>
      <c r="P21" s="47">
        <v>33088</v>
      </c>
      <c r="Q21" s="47">
        <v>48028</v>
      </c>
      <c r="R21" s="48">
        <v>-31.106854334971299</v>
      </c>
      <c r="S21" s="47">
        <v>11.9867413503385</v>
      </c>
      <c r="T21" s="47">
        <v>13.1615600358124</v>
      </c>
      <c r="U21" s="49">
        <v>-9.8009846974864292</v>
      </c>
    </row>
    <row r="22" spans="1:21" ht="12" thickBot="1">
      <c r="A22" s="69"/>
      <c r="B22" s="71" t="s">
        <v>20</v>
      </c>
      <c r="C22" s="72"/>
      <c r="D22" s="47">
        <v>1142086.6115999999</v>
      </c>
      <c r="E22" s="47">
        <v>1515987.0348</v>
      </c>
      <c r="F22" s="48">
        <v>75.336172762893895</v>
      </c>
      <c r="G22" s="47">
        <v>1102204.2918</v>
      </c>
      <c r="H22" s="48">
        <v>3.6184144896467898</v>
      </c>
      <c r="I22" s="47">
        <v>-1512.6649</v>
      </c>
      <c r="J22" s="48">
        <v>-0.13244747680570701</v>
      </c>
      <c r="K22" s="47">
        <v>148553.3339</v>
      </c>
      <c r="L22" s="48">
        <v>13.477840270191599</v>
      </c>
      <c r="M22" s="48">
        <v>-1.0101826385196999</v>
      </c>
      <c r="N22" s="47">
        <v>3050896.9613999999</v>
      </c>
      <c r="O22" s="47">
        <v>3050896.9613999999</v>
      </c>
      <c r="P22" s="47">
        <v>67928</v>
      </c>
      <c r="Q22" s="47">
        <v>111593</v>
      </c>
      <c r="R22" s="48">
        <v>-39.128798401333398</v>
      </c>
      <c r="S22" s="47">
        <v>16.8131935519962</v>
      </c>
      <c r="T22" s="47">
        <v>17.105108293531</v>
      </c>
      <c r="U22" s="49">
        <v>-1.73622423742375</v>
      </c>
    </row>
    <row r="23" spans="1:21" ht="12" thickBot="1">
      <c r="A23" s="69"/>
      <c r="B23" s="71" t="s">
        <v>21</v>
      </c>
      <c r="C23" s="72"/>
      <c r="D23" s="47">
        <v>4836677.3020000001</v>
      </c>
      <c r="E23" s="47">
        <v>3059152.2718000002</v>
      </c>
      <c r="F23" s="48">
        <v>158.105150455754</v>
      </c>
      <c r="G23" s="47">
        <v>3447540.3681000001</v>
      </c>
      <c r="H23" s="48">
        <v>40.293565428664699</v>
      </c>
      <c r="I23" s="47">
        <v>48754.999799999998</v>
      </c>
      <c r="J23" s="48">
        <v>1.0080267248724499</v>
      </c>
      <c r="K23" s="47">
        <v>353945.76860000001</v>
      </c>
      <c r="L23" s="48">
        <v>10.266617089535799</v>
      </c>
      <c r="M23" s="48">
        <v>-0.86225290955491296</v>
      </c>
      <c r="N23" s="47">
        <v>13337136.254699999</v>
      </c>
      <c r="O23" s="47">
        <v>13337136.254699999</v>
      </c>
      <c r="P23" s="47">
        <v>108496</v>
      </c>
      <c r="Q23" s="47">
        <v>157344</v>
      </c>
      <c r="R23" s="48">
        <v>-31.0453528574334</v>
      </c>
      <c r="S23" s="47">
        <v>44.579314463206003</v>
      </c>
      <c r="T23" s="47">
        <v>54.024678111017899</v>
      </c>
      <c r="U23" s="49">
        <v>-21.187772314461501</v>
      </c>
    </row>
    <row r="24" spans="1:21" ht="12" thickBot="1">
      <c r="A24" s="69"/>
      <c r="B24" s="71" t="s">
        <v>22</v>
      </c>
      <c r="C24" s="72"/>
      <c r="D24" s="47">
        <v>289246.02010000002</v>
      </c>
      <c r="E24" s="47">
        <v>532360.21230000001</v>
      </c>
      <c r="F24" s="48">
        <v>54.332764436009697</v>
      </c>
      <c r="G24" s="47">
        <v>429029.34129999997</v>
      </c>
      <c r="H24" s="48">
        <v>-32.581296369251397</v>
      </c>
      <c r="I24" s="47">
        <v>54132.996099999997</v>
      </c>
      <c r="J24" s="48">
        <v>18.7152086245767</v>
      </c>
      <c r="K24" s="47">
        <v>59363.3943</v>
      </c>
      <c r="L24" s="48">
        <v>13.8366746945846</v>
      </c>
      <c r="M24" s="48">
        <v>-8.8108139059022997E-2</v>
      </c>
      <c r="N24" s="47">
        <v>865649.32880000002</v>
      </c>
      <c r="O24" s="47">
        <v>865649.32880000002</v>
      </c>
      <c r="P24" s="47">
        <v>28417</v>
      </c>
      <c r="Q24" s="47">
        <v>48295</v>
      </c>
      <c r="R24" s="48">
        <v>-41.159540325085402</v>
      </c>
      <c r="S24" s="47">
        <v>10.178626177991999</v>
      </c>
      <c r="T24" s="47">
        <v>11.935051427684</v>
      </c>
      <c r="U24" s="49">
        <v>-17.2560148980584</v>
      </c>
    </row>
    <row r="25" spans="1:21" ht="12" thickBot="1">
      <c r="A25" s="69"/>
      <c r="B25" s="71" t="s">
        <v>23</v>
      </c>
      <c r="C25" s="72"/>
      <c r="D25" s="47">
        <v>542714.75580000004</v>
      </c>
      <c r="E25" s="47">
        <v>729779.97369999997</v>
      </c>
      <c r="F25" s="48">
        <v>74.366901718119905</v>
      </c>
      <c r="G25" s="47">
        <v>677152.14110000001</v>
      </c>
      <c r="H25" s="48">
        <v>-19.8533501026244</v>
      </c>
      <c r="I25" s="47">
        <v>1092.9928</v>
      </c>
      <c r="J25" s="48">
        <v>0.20139360286765201</v>
      </c>
      <c r="K25" s="47">
        <v>48405.654600000002</v>
      </c>
      <c r="L25" s="48">
        <v>7.1484163841477999</v>
      </c>
      <c r="M25" s="48">
        <v>-0.97742014215008699</v>
      </c>
      <c r="N25" s="47">
        <v>1520768.9998999999</v>
      </c>
      <c r="O25" s="47">
        <v>1520768.9998999999</v>
      </c>
      <c r="P25" s="47">
        <v>22581</v>
      </c>
      <c r="Q25" s="47">
        <v>38758</v>
      </c>
      <c r="R25" s="48">
        <v>-41.738479797719201</v>
      </c>
      <c r="S25" s="47">
        <v>24.034132934768198</v>
      </c>
      <c r="T25" s="47">
        <v>25.234899739408601</v>
      </c>
      <c r="U25" s="49">
        <v>-4.9960895527186597</v>
      </c>
    </row>
    <row r="26" spans="1:21" ht="12" thickBot="1">
      <c r="A26" s="69"/>
      <c r="B26" s="71" t="s">
        <v>24</v>
      </c>
      <c r="C26" s="72"/>
      <c r="D26" s="47">
        <v>862149.4682</v>
      </c>
      <c r="E26" s="47">
        <v>812246.37360000005</v>
      </c>
      <c r="F26" s="48">
        <v>106.143837168373</v>
      </c>
      <c r="G26" s="47">
        <v>856345.94770000002</v>
      </c>
      <c r="H26" s="48">
        <v>0.67770747506743501</v>
      </c>
      <c r="I26" s="47">
        <v>132980.11410000001</v>
      </c>
      <c r="J26" s="48">
        <v>15.424252870866599</v>
      </c>
      <c r="K26" s="47">
        <v>156531.80129999999</v>
      </c>
      <c r="L26" s="48">
        <v>18.279038012665101</v>
      </c>
      <c r="M26" s="48">
        <v>-0.15045944021855401</v>
      </c>
      <c r="N26" s="47">
        <v>2622661.3980999999</v>
      </c>
      <c r="O26" s="47">
        <v>2622661.3980999999</v>
      </c>
      <c r="P26" s="47">
        <v>60466</v>
      </c>
      <c r="Q26" s="47">
        <v>80514</v>
      </c>
      <c r="R26" s="48">
        <v>-24.9000173882803</v>
      </c>
      <c r="S26" s="47">
        <v>14.2584174279761</v>
      </c>
      <c r="T26" s="47">
        <v>21.865910647837602</v>
      </c>
      <c r="U26" s="49">
        <v>-53.354401063719301</v>
      </c>
    </row>
    <row r="27" spans="1:21" ht="12" thickBot="1">
      <c r="A27" s="69"/>
      <c r="B27" s="71" t="s">
        <v>25</v>
      </c>
      <c r="C27" s="72"/>
      <c r="D27" s="47">
        <v>256948.04259999999</v>
      </c>
      <c r="E27" s="47">
        <v>424278.03220000002</v>
      </c>
      <c r="F27" s="48">
        <v>60.561241237886598</v>
      </c>
      <c r="G27" s="47">
        <v>341988.77419999999</v>
      </c>
      <c r="H27" s="48">
        <v>-24.866527212459602</v>
      </c>
      <c r="I27" s="47">
        <v>73689.157900000006</v>
      </c>
      <c r="J27" s="48">
        <v>28.6786220102538</v>
      </c>
      <c r="K27" s="47">
        <v>97026.454700000002</v>
      </c>
      <c r="L27" s="48">
        <v>28.371239648719399</v>
      </c>
      <c r="M27" s="48">
        <v>-0.24052509052461499</v>
      </c>
      <c r="N27" s="47">
        <v>695332.25600000005</v>
      </c>
      <c r="O27" s="47">
        <v>695332.25600000005</v>
      </c>
      <c r="P27" s="47">
        <v>35951</v>
      </c>
      <c r="Q27" s="47">
        <v>53662</v>
      </c>
      <c r="R27" s="48">
        <v>-33.004733330848602</v>
      </c>
      <c r="S27" s="47">
        <v>7.1471737253483898</v>
      </c>
      <c r="T27" s="47">
        <v>8.1693603182885504</v>
      </c>
      <c r="U27" s="49">
        <v>-14.3019693129165</v>
      </c>
    </row>
    <row r="28" spans="1:21" ht="12" thickBot="1">
      <c r="A28" s="69"/>
      <c r="B28" s="71" t="s">
        <v>26</v>
      </c>
      <c r="C28" s="72"/>
      <c r="D28" s="47">
        <v>1443039.3539</v>
      </c>
      <c r="E28" s="47">
        <v>2154322.2966</v>
      </c>
      <c r="F28" s="48">
        <v>66.983447935224802</v>
      </c>
      <c r="G28" s="47">
        <v>1711069.1869000001</v>
      </c>
      <c r="H28" s="48">
        <v>-15.664464946949201</v>
      </c>
      <c r="I28" s="47">
        <v>15204.811299999999</v>
      </c>
      <c r="J28" s="48">
        <v>1.05366574091739</v>
      </c>
      <c r="K28" s="47">
        <v>64409.593200000003</v>
      </c>
      <c r="L28" s="48">
        <v>3.7642892346564301</v>
      </c>
      <c r="M28" s="48">
        <v>-0.763935610448786</v>
      </c>
      <c r="N28" s="47">
        <v>3470492.5167</v>
      </c>
      <c r="O28" s="47">
        <v>3470492.5167</v>
      </c>
      <c r="P28" s="47">
        <v>49093</v>
      </c>
      <c r="Q28" s="47">
        <v>64375</v>
      </c>
      <c r="R28" s="48">
        <v>-23.739029126213602</v>
      </c>
      <c r="S28" s="47">
        <v>29.393994131546201</v>
      </c>
      <c r="T28" s="47">
        <v>31.494418062912601</v>
      </c>
      <c r="U28" s="49">
        <v>-7.14575883075433</v>
      </c>
    </row>
    <row r="29" spans="1:21" ht="12" thickBot="1">
      <c r="A29" s="69"/>
      <c r="B29" s="71" t="s">
        <v>27</v>
      </c>
      <c r="C29" s="72"/>
      <c r="D29" s="47">
        <v>650655.96169999999</v>
      </c>
      <c r="E29" s="47">
        <v>977861.68779999996</v>
      </c>
      <c r="F29" s="48">
        <v>66.538649567491504</v>
      </c>
      <c r="G29" s="47">
        <v>767794.64569999999</v>
      </c>
      <c r="H29" s="48">
        <v>-15.2565122270688</v>
      </c>
      <c r="I29" s="47">
        <v>89694.376600000003</v>
      </c>
      <c r="J29" s="48">
        <v>13.7852232023897</v>
      </c>
      <c r="K29" s="47">
        <v>169225.94820000001</v>
      </c>
      <c r="L29" s="48">
        <v>22.0405220520542</v>
      </c>
      <c r="M29" s="48">
        <v>-0.46997267526612102</v>
      </c>
      <c r="N29" s="47">
        <v>1546524.0795</v>
      </c>
      <c r="O29" s="47">
        <v>1546524.0795</v>
      </c>
      <c r="P29" s="47">
        <v>103762</v>
      </c>
      <c r="Q29" s="47">
        <v>123222</v>
      </c>
      <c r="R29" s="48">
        <v>-15.7926344321631</v>
      </c>
      <c r="S29" s="47">
        <v>6.2706574825080503</v>
      </c>
      <c r="T29" s="47">
        <v>7.2703585220171698</v>
      </c>
      <c r="U29" s="49">
        <v>-15.9425234482633</v>
      </c>
    </row>
    <row r="30" spans="1:21" ht="12" thickBot="1">
      <c r="A30" s="69"/>
      <c r="B30" s="71" t="s">
        <v>28</v>
      </c>
      <c r="C30" s="72"/>
      <c r="D30" s="47">
        <v>1056581.2745999999</v>
      </c>
      <c r="E30" s="47">
        <v>1380979.1274000001</v>
      </c>
      <c r="F30" s="48">
        <v>76.509575969424603</v>
      </c>
      <c r="G30" s="47">
        <v>1072566.2623999999</v>
      </c>
      <c r="H30" s="48">
        <v>-1.4903496744556699</v>
      </c>
      <c r="I30" s="47">
        <v>151011.8027</v>
      </c>
      <c r="J30" s="48">
        <v>14.292492809620301</v>
      </c>
      <c r="K30" s="47">
        <v>196230.8559</v>
      </c>
      <c r="L30" s="48">
        <v>18.2954529504694</v>
      </c>
      <c r="M30" s="48">
        <v>-0.230438036834757</v>
      </c>
      <c r="N30" s="47">
        <v>2677236.8820000002</v>
      </c>
      <c r="O30" s="47">
        <v>2677236.8820000002</v>
      </c>
      <c r="P30" s="47">
        <v>73553</v>
      </c>
      <c r="Q30" s="47">
        <v>106092</v>
      </c>
      <c r="R30" s="48">
        <v>-30.670550088602301</v>
      </c>
      <c r="S30" s="47">
        <v>14.364897075578201</v>
      </c>
      <c r="T30" s="47">
        <v>15.2759454756249</v>
      </c>
      <c r="U30" s="49">
        <v>-6.3421853651541502</v>
      </c>
    </row>
    <row r="31" spans="1:21" ht="12" thickBot="1">
      <c r="A31" s="69"/>
      <c r="B31" s="71" t="s">
        <v>29</v>
      </c>
      <c r="C31" s="72"/>
      <c r="D31" s="47">
        <v>3732963.1455000001</v>
      </c>
      <c r="E31" s="47">
        <v>2476739.9435999999</v>
      </c>
      <c r="F31" s="48">
        <v>150.72083587726399</v>
      </c>
      <c r="G31" s="47">
        <v>2934740.7056999998</v>
      </c>
      <c r="H31" s="48">
        <v>27.199078891353299</v>
      </c>
      <c r="I31" s="47">
        <v>-115142.14200000001</v>
      </c>
      <c r="J31" s="48">
        <v>-3.0844703660897701</v>
      </c>
      <c r="K31" s="47">
        <v>-72109.200200000007</v>
      </c>
      <c r="L31" s="48">
        <v>-2.4570893115001899</v>
      </c>
      <c r="M31" s="48">
        <v>0.59677463736451197</v>
      </c>
      <c r="N31" s="47">
        <v>24574945.318599999</v>
      </c>
      <c r="O31" s="47">
        <v>24574945.318599999</v>
      </c>
      <c r="P31" s="47">
        <v>74569</v>
      </c>
      <c r="Q31" s="47">
        <v>131431</v>
      </c>
      <c r="R31" s="48">
        <v>-43.263765778241101</v>
      </c>
      <c r="S31" s="47">
        <v>50.060523079295699</v>
      </c>
      <c r="T31" s="47">
        <v>158.57736890916101</v>
      </c>
      <c r="U31" s="49">
        <v>-216.77129833017401</v>
      </c>
    </row>
    <row r="32" spans="1:21" ht="12" thickBot="1">
      <c r="A32" s="69"/>
      <c r="B32" s="71" t="s">
        <v>30</v>
      </c>
      <c r="C32" s="72"/>
      <c r="D32" s="47">
        <v>133860.22820000001</v>
      </c>
      <c r="E32" s="47">
        <v>205944.72159999999</v>
      </c>
      <c r="F32" s="48">
        <v>64.998135014109494</v>
      </c>
      <c r="G32" s="47">
        <v>161081.17660000001</v>
      </c>
      <c r="H32" s="48">
        <v>-16.898900898641699</v>
      </c>
      <c r="I32" s="47">
        <v>35945.964599999999</v>
      </c>
      <c r="J32" s="48">
        <v>26.853356731390999</v>
      </c>
      <c r="K32" s="47">
        <v>45456.191299999999</v>
      </c>
      <c r="L32" s="48">
        <v>28.219430885383801</v>
      </c>
      <c r="M32" s="48">
        <v>-0.20921741193041801</v>
      </c>
      <c r="N32" s="47">
        <v>350100.19390000001</v>
      </c>
      <c r="O32" s="47">
        <v>350100.19390000001</v>
      </c>
      <c r="P32" s="47">
        <v>27174</v>
      </c>
      <c r="Q32" s="47">
        <v>41094</v>
      </c>
      <c r="R32" s="48">
        <v>-33.873558183676401</v>
      </c>
      <c r="S32" s="47">
        <v>4.9260406344299703</v>
      </c>
      <c r="T32" s="47">
        <v>5.2620812211028403</v>
      </c>
      <c r="U32" s="49">
        <v>-6.8217177163369698</v>
      </c>
    </row>
    <row r="33" spans="1:21" ht="12" thickBot="1">
      <c r="A33" s="69"/>
      <c r="B33" s="71" t="s">
        <v>31</v>
      </c>
      <c r="C33" s="72"/>
      <c r="D33" s="47">
        <v>25.391500000000001</v>
      </c>
      <c r="E33" s="50"/>
      <c r="F33" s="50"/>
      <c r="G33" s="47">
        <v>196.29499999999999</v>
      </c>
      <c r="H33" s="48">
        <v>-87.064622124863106</v>
      </c>
      <c r="I33" s="47">
        <v>5.2765000000000004</v>
      </c>
      <c r="J33" s="48">
        <v>20.7805761770671</v>
      </c>
      <c r="K33" s="47">
        <v>39.747199999999999</v>
      </c>
      <c r="L33" s="48">
        <v>20.248707302784101</v>
      </c>
      <c r="M33" s="48">
        <v>-0.86724851058690899</v>
      </c>
      <c r="N33" s="47">
        <v>34.6768</v>
      </c>
      <c r="O33" s="47">
        <v>34.6768</v>
      </c>
      <c r="P33" s="47">
        <v>3</v>
      </c>
      <c r="Q33" s="47">
        <v>3</v>
      </c>
      <c r="R33" s="48">
        <v>0</v>
      </c>
      <c r="S33" s="47">
        <v>8.46383333333333</v>
      </c>
      <c r="T33" s="47">
        <v>3.0951</v>
      </c>
      <c r="U33" s="49">
        <v>63.431463284957601</v>
      </c>
    </row>
    <row r="34" spans="1:21" ht="12" thickBot="1">
      <c r="A34" s="69"/>
      <c r="B34" s="71" t="s">
        <v>32</v>
      </c>
      <c r="C34" s="72"/>
      <c r="D34" s="47">
        <v>516407.24300000002</v>
      </c>
      <c r="E34" s="47">
        <v>443686.84620000003</v>
      </c>
      <c r="F34" s="48">
        <v>116.39002765640301</v>
      </c>
      <c r="G34" s="47">
        <v>344687.42340000003</v>
      </c>
      <c r="H34" s="48">
        <v>49.8189977186153</v>
      </c>
      <c r="I34" s="47">
        <v>17425.7817</v>
      </c>
      <c r="J34" s="48">
        <v>3.3744262762015498</v>
      </c>
      <c r="K34" s="47">
        <v>37512.351699999999</v>
      </c>
      <c r="L34" s="48">
        <v>10.8830056315887</v>
      </c>
      <c r="M34" s="48">
        <v>-0.53546549575562896</v>
      </c>
      <c r="N34" s="47">
        <v>1269090.3089000001</v>
      </c>
      <c r="O34" s="47">
        <v>1269090.3089000001</v>
      </c>
      <c r="P34" s="47">
        <v>24683</v>
      </c>
      <c r="Q34" s="47">
        <v>34489</v>
      </c>
      <c r="R34" s="48">
        <v>-28.432253762069099</v>
      </c>
      <c r="S34" s="47">
        <v>20.921575294737298</v>
      </c>
      <c r="T34" s="47">
        <v>21.823858792658498</v>
      </c>
      <c r="U34" s="49">
        <v>-4.31269388279871</v>
      </c>
    </row>
    <row r="35" spans="1:21" ht="12" thickBot="1">
      <c r="A35" s="69"/>
      <c r="B35" s="71" t="s">
        <v>37</v>
      </c>
      <c r="C35" s="72"/>
      <c r="D35" s="50"/>
      <c r="E35" s="47">
        <v>917945.07389999996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1"/>
    </row>
    <row r="36" spans="1:21" ht="12" thickBot="1">
      <c r="A36" s="69"/>
      <c r="B36" s="71" t="s">
        <v>38</v>
      </c>
      <c r="C36" s="72"/>
      <c r="D36" s="50"/>
      <c r="E36" s="47">
        <v>174902.8799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69"/>
      <c r="B37" s="71" t="s">
        <v>39</v>
      </c>
      <c r="C37" s="72"/>
      <c r="D37" s="50"/>
      <c r="E37" s="47">
        <v>370827.19069999998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customHeight="1" thickBot="1">
      <c r="A38" s="69"/>
      <c r="B38" s="71" t="s">
        <v>33</v>
      </c>
      <c r="C38" s="72"/>
      <c r="D38" s="47">
        <v>281676.49239999999</v>
      </c>
      <c r="E38" s="47">
        <v>388960.80430000002</v>
      </c>
      <c r="F38" s="48">
        <v>72.417706176570704</v>
      </c>
      <c r="G38" s="47">
        <v>502489.4866</v>
      </c>
      <c r="H38" s="48">
        <v>-43.943803818481697</v>
      </c>
      <c r="I38" s="47">
        <v>12367.6297</v>
      </c>
      <c r="J38" s="48">
        <v>4.3907212826397704</v>
      </c>
      <c r="K38" s="47">
        <v>25617.955900000001</v>
      </c>
      <c r="L38" s="48">
        <v>5.0982073422747698</v>
      </c>
      <c r="M38" s="48">
        <v>-0.517228082198393</v>
      </c>
      <c r="N38" s="47">
        <v>1296316.267</v>
      </c>
      <c r="O38" s="47">
        <v>1296316.267</v>
      </c>
      <c r="P38" s="47">
        <v>633</v>
      </c>
      <c r="Q38" s="47">
        <v>1319</v>
      </c>
      <c r="R38" s="48">
        <v>-52.009097801364703</v>
      </c>
      <c r="S38" s="47">
        <v>444.98655987361798</v>
      </c>
      <c r="T38" s="47">
        <v>769.24926050037902</v>
      </c>
      <c r="U38" s="49">
        <v>-72.870223477953203</v>
      </c>
    </row>
    <row r="39" spans="1:21" ht="12" customHeight="1" thickBot="1">
      <c r="A39" s="69"/>
      <c r="B39" s="71" t="s">
        <v>34</v>
      </c>
      <c r="C39" s="72"/>
      <c r="D39" s="47">
        <v>980968.35629999998</v>
      </c>
      <c r="E39" s="47">
        <v>616542.27839999995</v>
      </c>
      <c r="F39" s="48">
        <v>159.108043465523</v>
      </c>
      <c r="G39" s="47">
        <v>1257508.9383</v>
      </c>
      <c r="H39" s="48">
        <v>-21.9911424545299</v>
      </c>
      <c r="I39" s="47">
        <v>55987.906300000002</v>
      </c>
      <c r="J39" s="48">
        <v>5.7074120628288396</v>
      </c>
      <c r="K39" s="47">
        <v>95897.561700000006</v>
      </c>
      <c r="L39" s="48">
        <v>7.6259944386273597</v>
      </c>
      <c r="M39" s="48">
        <v>-0.41616965741893303</v>
      </c>
      <c r="N39" s="47">
        <v>3057687.6740000001</v>
      </c>
      <c r="O39" s="47">
        <v>3057687.6740000001</v>
      </c>
      <c r="P39" s="47">
        <v>6634</v>
      </c>
      <c r="Q39" s="47">
        <v>9583</v>
      </c>
      <c r="R39" s="48">
        <v>-30.773244286757802</v>
      </c>
      <c r="S39" s="47">
        <v>147.86981554115201</v>
      </c>
      <c r="T39" s="47">
        <v>216.708683888135</v>
      </c>
      <c r="U39" s="49">
        <v>-46.553698667342999</v>
      </c>
    </row>
    <row r="40" spans="1:21" ht="12" thickBot="1">
      <c r="A40" s="69"/>
      <c r="B40" s="71" t="s">
        <v>40</v>
      </c>
      <c r="C40" s="72"/>
      <c r="D40" s="50"/>
      <c r="E40" s="47">
        <v>442382.2426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1"/>
    </row>
    <row r="41" spans="1:21" ht="12" thickBot="1">
      <c r="A41" s="69"/>
      <c r="B41" s="71" t="s">
        <v>41</v>
      </c>
      <c r="C41" s="72"/>
      <c r="D41" s="50"/>
      <c r="E41" s="47">
        <v>284745.64559999999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0"/>
      <c r="B42" s="71" t="s">
        <v>35</v>
      </c>
      <c r="C42" s="72"/>
      <c r="D42" s="52">
        <v>61571.578399999999</v>
      </c>
      <c r="E42" s="52">
        <v>0</v>
      </c>
      <c r="F42" s="53"/>
      <c r="G42" s="52">
        <v>37870.51</v>
      </c>
      <c r="H42" s="54">
        <v>62.5844975417548</v>
      </c>
      <c r="I42" s="52">
        <v>6070.2893000000004</v>
      </c>
      <c r="J42" s="54">
        <v>9.8589145474951803</v>
      </c>
      <c r="K42" s="52">
        <v>2769.1750999999999</v>
      </c>
      <c r="L42" s="54">
        <v>7.3122202473639799</v>
      </c>
      <c r="M42" s="54">
        <v>1.19209298104696</v>
      </c>
      <c r="N42" s="52">
        <v>108384.83809999999</v>
      </c>
      <c r="O42" s="52">
        <v>108384.83809999999</v>
      </c>
      <c r="P42" s="52">
        <v>49</v>
      </c>
      <c r="Q42" s="52">
        <v>88</v>
      </c>
      <c r="R42" s="54">
        <v>-44.318181818181799</v>
      </c>
      <c r="S42" s="52">
        <v>1256.5628244898001</v>
      </c>
      <c r="T42" s="52">
        <v>531.96886022727301</v>
      </c>
      <c r="U42" s="55">
        <v>57.664762170306197</v>
      </c>
    </row>
  </sheetData>
  <mergeCells count="40">
    <mergeCell ref="A8:A42"/>
    <mergeCell ref="B19:C19"/>
    <mergeCell ref="B20:C20"/>
    <mergeCell ref="B21:C21"/>
    <mergeCell ref="B22:C22"/>
    <mergeCell ref="B18:C18"/>
    <mergeCell ref="B42:C42"/>
    <mergeCell ref="B37:C37"/>
    <mergeCell ref="B23:C23"/>
    <mergeCell ref="B24:C24"/>
    <mergeCell ref="B35:C35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A1:U4"/>
    <mergeCell ref="W1:W4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6:C36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74710</v>
      </c>
      <c r="D2" s="32">
        <v>1120960.89557265</v>
      </c>
      <c r="E2" s="32">
        <v>992468.16497948696</v>
      </c>
      <c r="F2" s="32">
        <v>128492.73059316201</v>
      </c>
      <c r="G2" s="32">
        <v>992468.16497948696</v>
      </c>
      <c r="H2" s="32">
        <v>0.114627308678347</v>
      </c>
    </row>
    <row r="3" spans="1:8" ht="14.25">
      <c r="A3" s="32">
        <v>2</v>
      </c>
      <c r="B3" s="33">
        <v>13</v>
      </c>
      <c r="C3" s="32">
        <v>14362.226000000001</v>
      </c>
      <c r="D3" s="32">
        <v>83408.266950798003</v>
      </c>
      <c r="E3" s="32">
        <v>64295.348385477599</v>
      </c>
      <c r="F3" s="32">
        <v>19112.918565320299</v>
      </c>
      <c r="G3" s="32">
        <v>64295.348385477599</v>
      </c>
      <c r="H3" s="32">
        <v>0.22914897124759701</v>
      </c>
    </row>
    <row r="4" spans="1:8" ht="14.25">
      <c r="A4" s="32">
        <v>3</v>
      </c>
      <c r="B4" s="33">
        <v>14</v>
      </c>
      <c r="C4" s="32">
        <v>113546</v>
      </c>
      <c r="D4" s="32">
        <v>105772.73303247899</v>
      </c>
      <c r="E4" s="32">
        <v>76291.325206837602</v>
      </c>
      <c r="F4" s="32">
        <v>29481.407825640999</v>
      </c>
      <c r="G4" s="32">
        <v>76291.325206837602</v>
      </c>
      <c r="H4" s="32">
        <v>0.27872408115415198</v>
      </c>
    </row>
    <row r="5" spans="1:8" ht="14.25">
      <c r="A5" s="32">
        <v>4</v>
      </c>
      <c r="B5" s="33">
        <v>15</v>
      </c>
      <c r="C5" s="32">
        <v>5274</v>
      </c>
      <c r="D5" s="32">
        <v>86668.808985470096</v>
      </c>
      <c r="E5" s="32">
        <v>76827.1921350427</v>
      </c>
      <c r="F5" s="32">
        <v>9841.6168504273501</v>
      </c>
      <c r="G5" s="32">
        <v>76827.1921350427</v>
      </c>
      <c r="H5" s="32">
        <v>0.113554310548761</v>
      </c>
    </row>
    <row r="6" spans="1:8" ht="14.25">
      <c r="A6" s="32">
        <v>5</v>
      </c>
      <c r="B6" s="33">
        <v>16</v>
      </c>
      <c r="C6" s="32">
        <v>7353</v>
      </c>
      <c r="D6" s="32">
        <v>743037.46436153795</v>
      </c>
      <c r="E6" s="32">
        <v>755930.58685897395</v>
      </c>
      <c r="F6" s="32">
        <v>-12893.122497435899</v>
      </c>
      <c r="G6" s="32">
        <v>755930.58685897395</v>
      </c>
      <c r="H6" s="32">
        <v>-1.7351914426703099E-2</v>
      </c>
    </row>
    <row r="7" spans="1:8" ht="14.25">
      <c r="A7" s="32">
        <v>6</v>
      </c>
      <c r="B7" s="33">
        <v>17</v>
      </c>
      <c r="C7" s="32">
        <v>20658</v>
      </c>
      <c r="D7" s="32">
        <v>454966.853392308</v>
      </c>
      <c r="E7" s="32">
        <v>388696.052648718</v>
      </c>
      <c r="F7" s="32">
        <v>66270.800743589702</v>
      </c>
      <c r="G7" s="32">
        <v>388696.052648718</v>
      </c>
      <c r="H7" s="32">
        <v>0.145660722862476</v>
      </c>
    </row>
    <row r="8" spans="1:8" ht="14.25">
      <c r="A8" s="32">
        <v>7</v>
      </c>
      <c r="B8" s="33">
        <v>18</v>
      </c>
      <c r="C8" s="32">
        <v>50153</v>
      </c>
      <c r="D8" s="32">
        <v>196046.242696581</v>
      </c>
      <c r="E8" s="32">
        <v>160977.18168205101</v>
      </c>
      <c r="F8" s="32">
        <v>35069.0610145299</v>
      </c>
      <c r="G8" s="32">
        <v>160977.18168205101</v>
      </c>
      <c r="H8" s="32">
        <v>0.17888157677577099</v>
      </c>
    </row>
    <row r="9" spans="1:8" ht="14.25">
      <c r="A9" s="32">
        <v>8</v>
      </c>
      <c r="B9" s="33">
        <v>19</v>
      </c>
      <c r="C9" s="32">
        <v>12556</v>
      </c>
      <c r="D9" s="32">
        <v>98172.685276068398</v>
      </c>
      <c r="E9" s="32">
        <v>87699.554470940202</v>
      </c>
      <c r="F9" s="32">
        <v>10473.130805128199</v>
      </c>
      <c r="G9" s="32">
        <v>87699.554470940202</v>
      </c>
      <c r="H9" s="32">
        <v>0.106680700193511</v>
      </c>
    </row>
    <row r="10" spans="1:8" ht="14.25">
      <c r="A10" s="32">
        <v>9</v>
      </c>
      <c r="B10" s="33">
        <v>21</v>
      </c>
      <c r="C10" s="32">
        <v>156507</v>
      </c>
      <c r="D10" s="32">
        <v>703266.92390000005</v>
      </c>
      <c r="E10" s="32">
        <v>657768.78910000005</v>
      </c>
      <c r="F10" s="32">
        <v>45498.1348</v>
      </c>
      <c r="G10" s="32">
        <v>657768.78910000005</v>
      </c>
      <c r="H10" s="32">
        <v>6.4695399788870997E-2</v>
      </c>
    </row>
    <row r="11" spans="1:8" ht="14.25">
      <c r="A11" s="32">
        <v>10</v>
      </c>
      <c r="B11" s="33">
        <v>22</v>
      </c>
      <c r="C11" s="32">
        <v>32987</v>
      </c>
      <c r="D11" s="32">
        <v>600734.859791453</v>
      </c>
      <c r="E11" s="32">
        <v>604502.08554017101</v>
      </c>
      <c r="F11" s="32">
        <v>-3767.22574871795</v>
      </c>
      <c r="G11" s="32">
        <v>604502.08554017101</v>
      </c>
      <c r="H11" s="32">
        <v>-6.2710290360472104E-3</v>
      </c>
    </row>
    <row r="12" spans="1:8" ht="14.25">
      <c r="A12" s="32">
        <v>11</v>
      </c>
      <c r="B12" s="33">
        <v>23</v>
      </c>
      <c r="C12" s="32">
        <v>175584.42600000001</v>
      </c>
      <c r="D12" s="32">
        <v>1831032.1257760699</v>
      </c>
      <c r="E12" s="32">
        <v>1539368.41521538</v>
      </c>
      <c r="F12" s="32">
        <v>291663.71056068398</v>
      </c>
      <c r="G12" s="32">
        <v>1539368.41521538</v>
      </c>
      <c r="H12" s="32">
        <v>0.159289237176581</v>
      </c>
    </row>
    <row r="13" spans="1:8" ht="14.25">
      <c r="A13" s="32">
        <v>12</v>
      </c>
      <c r="B13" s="33">
        <v>24</v>
      </c>
      <c r="C13" s="32">
        <v>32758.126</v>
      </c>
      <c r="D13" s="32">
        <v>1085121.7941572601</v>
      </c>
      <c r="E13" s="32">
        <v>1065776.1550606799</v>
      </c>
      <c r="F13" s="32">
        <v>19345.639096581199</v>
      </c>
      <c r="G13" s="32">
        <v>1065776.1550606799</v>
      </c>
      <c r="H13" s="32">
        <v>1.7828080866816899E-2</v>
      </c>
    </row>
    <row r="14" spans="1:8" ht="14.25">
      <c r="A14" s="32">
        <v>13</v>
      </c>
      <c r="B14" s="33">
        <v>25</v>
      </c>
      <c r="C14" s="32">
        <v>124338</v>
      </c>
      <c r="D14" s="32">
        <v>2477681.6151999999</v>
      </c>
      <c r="E14" s="32">
        <v>2393860.7311999998</v>
      </c>
      <c r="F14" s="32">
        <v>83820.884000000005</v>
      </c>
      <c r="G14" s="32">
        <v>2393860.7311999998</v>
      </c>
      <c r="H14" s="32">
        <v>3.3830369279805102E-2</v>
      </c>
    </row>
    <row r="15" spans="1:8" ht="14.25">
      <c r="A15" s="32">
        <v>14</v>
      </c>
      <c r="B15" s="33">
        <v>26</v>
      </c>
      <c r="C15" s="32">
        <v>78464</v>
      </c>
      <c r="D15" s="32">
        <v>396617.03463005798</v>
      </c>
      <c r="E15" s="32">
        <v>344459.78447254398</v>
      </c>
      <c r="F15" s="32">
        <v>52157.250157514602</v>
      </c>
      <c r="G15" s="32">
        <v>344459.78447254398</v>
      </c>
      <c r="H15" s="32">
        <v>0.13150532025474901</v>
      </c>
    </row>
    <row r="16" spans="1:8" ht="14.25">
      <c r="A16" s="32">
        <v>15</v>
      </c>
      <c r="B16" s="33">
        <v>27</v>
      </c>
      <c r="C16" s="32">
        <v>173648.81</v>
      </c>
      <c r="D16" s="32">
        <v>1142086.9879999999</v>
      </c>
      <c r="E16" s="32">
        <v>1143599.2794999999</v>
      </c>
      <c r="F16" s="32">
        <v>-1512.2915</v>
      </c>
      <c r="G16" s="32">
        <v>1143599.2794999999</v>
      </c>
      <c r="H16" s="32">
        <v>-1.3241473862234401E-3</v>
      </c>
    </row>
    <row r="17" spans="1:8" ht="14.25">
      <c r="A17" s="32">
        <v>16</v>
      </c>
      <c r="B17" s="33">
        <v>29</v>
      </c>
      <c r="C17" s="32">
        <v>419986</v>
      </c>
      <c r="D17" s="32">
        <v>4836678.4326273501</v>
      </c>
      <c r="E17" s="32">
        <v>4787922.3420666698</v>
      </c>
      <c r="F17" s="32">
        <v>48756.090560683799</v>
      </c>
      <c r="G17" s="32">
        <v>4787922.3420666698</v>
      </c>
      <c r="H17" s="32">
        <v>1.0080490410895201E-2</v>
      </c>
    </row>
    <row r="18" spans="1:8" ht="14.25">
      <c r="A18" s="32">
        <v>17</v>
      </c>
      <c r="B18" s="33">
        <v>31</v>
      </c>
      <c r="C18" s="32">
        <v>37921.468999999997</v>
      </c>
      <c r="D18" s="32">
        <v>289246.02081639803</v>
      </c>
      <c r="E18" s="32">
        <v>235113.027186077</v>
      </c>
      <c r="F18" s="32">
        <v>54132.9936303215</v>
      </c>
      <c r="G18" s="32">
        <v>235113.027186077</v>
      </c>
      <c r="H18" s="32">
        <v>0.18715207724390101</v>
      </c>
    </row>
    <row r="19" spans="1:8" ht="14.25">
      <c r="A19" s="32">
        <v>18</v>
      </c>
      <c r="B19" s="33">
        <v>32</v>
      </c>
      <c r="C19" s="32">
        <v>36573.347999999998</v>
      </c>
      <c r="D19" s="32">
        <v>542714.75699003902</v>
      </c>
      <c r="E19" s="32">
        <v>541621.74804446904</v>
      </c>
      <c r="F19" s="32">
        <v>1093.00894556968</v>
      </c>
      <c r="G19" s="32">
        <v>541621.74804446904</v>
      </c>
      <c r="H19" s="32">
        <v>2.0139657739023701E-3</v>
      </c>
    </row>
    <row r="20" spans="1:8" ht="14.25">
      <c r="A20" s="32">
        <v>19</v>
      </c>
      <c r="B20" s="33">
        <v>33</v>
      </c>
      <c r="C20" s="32">
        <v>81506.957999999999</v>
      </c>
      <c r="D20" s="32">
        <v>862149.45535886101</v>
      </c>
      <c r="E20" s="32">
        <v>729169.39204627904</v>
      </c>
      <c r="F20" s="32">
        <v>132980.063312582</v>
      </c>
      <c r="G20" s="32">
        <v>729169.39204627904</v>
      </c>
      <c r="H20" s="32">
        <v>0.15424247209810099</v>
      </c>
    </row>
    <row r="21" spans="1:8" ht="14.25">
      <c r="A21" s="32">
        <v>20</v>
      </c>
      <c r="B21" s="33">
        <v>34</v>
      </c>
      <c r="C21" s="32">
        <v>45575.883000000002</v>
      </c>
      <c r="D21" s="32">
        <v>256948.017392179</v>
      </c>
      <c r="E21" s="32">
        <v>183258.89067846799</v>
      </c>
      <c r="F21" s="32">
        <v>73689.126713711099</v>
      </c>
      <c r="G21" s="32">
        <v>183258.89067846799</v>
      </c>
      <c r="H21" s="32">
        <v>0.28678612686565202</v>
      </c>
    </row>
    <row r="22" spans="1:8" ht="14.25">
      <c r="A22" s="32">
        <v>21</v>
      </c>
      <c r="B22" s="33">
        <v>35</v>
      </c>
      <c r="C22" s="32">
        <v>64752.182999999997</v>
      </c>
      <c r="D22" s="32">
        <v>1443039.3530885</v>
      </c>
      <c r="E22" s="32">
        <v>1427834.5150433599</v>
      </c>
      <c r="F22" s="32">
        <v>15204.838045132699</v>
      </c>
      <c r="G22" s="32">
        <v>1427834.5150433599</v>
      </c>
      <c r="H22" s="32">
        <v>1.05366759489894E-2</v>
      </c>
    </row>
    <row r="23" spans="1:8" ht="14.25">
      <c r="A23" s="32">
        <v>22</v>
      </c>
      <c r="B23" s="33">
        <v>36</v>
      </c>
      <c r="C23" s="32">
        <v>176230.399</v>
      </c>
      <c r="D23" s="32">
        <v>650655.95736371703</v>
      </c>
      <c r="E23" s="32">
        <v>560961.50343048002</v>
      </c>
      <c r="F23" s="32">
        <v>89694.453933236902</v>
      </c>
      <c r="G23" s="32">
        <v>560961.50343048002</v>
      </c>
      <c r="H23" s="32">
        <v>0.13785235179687699</v>
      </c>
    </row>
    <row r="24" spans="1:8" ht="14.25">
      <c r="A24" s="32">
        <v>23</v>
      </c>
      <c r="B24" s="33">
        <v>37</v>
      </c>
      <c r="C24" s="32">
        <v>111865.45</v>
      </c>
      <c r="D24" s="32">
        <v>1056581.27683805</v>
      </c>
      <c r="E24" s="32">
        <v>905569.45827121194</v>
      </c>
      <c r="F24" s="32">
        <v>151011.81856684099</v>
      </c>
      <c r="G24" s="32">
        <v>905569.45827121194</v>
      </c>
      <c r="H24" s="32">
        <v>0.14292494281061099</v>
      </c>
    </row>
    <row r="25" spans="1:8" ht="14.25">
      <c r="A25" s="32">
        <v>24</v>
      </c>
      <c r="B25" s="33">
        <v>38</v>
      </c>
      <c r="C25" s="32">
        <v>901887.45299999998</v>
      </c>
      <c r="D25" s="32">
        <v>3732962.6794300899</v>
      </c>
      <c r="E25" s="32">
        <v>3848075.9822070799</v>
      </c>
      <c r="F25" s="32">
        <v>-115113.302776991</v>
      </c>
      <c r="G25" s="32">
        <v>3848075.9822070799</v>
      </c>
      <c r="H25" s="32">
        <v>-3.0836981953049E-2</v>
      </c>
    </row>
    <row r="26" spans="1:8" ht="14.25">
      <c r="A26" s="32">
        <v>25</v>
      </c>
      <c r="B26" s="33">
        <v>39</v>
      </c>
      <c r="C26" s="32">
        <v>91345.933999999994</v>
      </c>
      <c r="D26" s="32">
        <v>133860.115595068</v>
      </c>
      <c r="E26" s="32">
        <v>97914.256808112899</v>
      </c>
      <c r="F26" s="32">
        <v>35945.858786955498</v>
      </c>
      <c r="G26" s="32">
        <v>97914.256808112899</v>
      </c>
      <c r="H26" s="32">
        <v>0.26853300273318897</v>
      </c>
    </row>
    <row r="27" spans="1:8" ht="14.25">
      <c r="A27" s="32">
        <v>26</v>
      </c>
      <c r="B27" s="33">
        <v>40</v>
      </c>
      <c r="C27" s="32">
        <v>4</v>
      </c>
      <c r="D27" s="32">
        <v>25.391500000000001</v>
      </c>
      <c r="E27" s="32">
        <v>20.114999999999998</v>
      </c>
      <c r="F27" s="32">
        <v>5.2765000000000004</v>
      </c>
      <c r="G27" s="32">
        <v>20.114999999999998</v>
      </c>
      <c r="H27" s="32">
        <v>0.207805761770671</v>
      </c>
    </row>
    <row r="28" spans="1:8" ht="14.25">
      <c r="A28" s="32">
        <v>27</v>
      </c>
      <c r="B28" s="33">
        <v>42</v>
      </c>
      <c r="C28" s="32">
        <v>41623.173999999999</v>
      </c>
      <c r="D28" s="32">
        <v>516407.24280000001</v>
      </c>
      <c r="E28" s="32">
        <v>498981.4523</v>
      </c>
      <c r="F28" s="32">
        <v>17425.790499999999</v>
      </c>
      <c r="G28" s="32">
        <v>498981.4523</v>
      </c>
      <c r="H28" s="32">
        <v>3.3744279815898802E-2</v>
      </c>
    </row>
    <row r="29" spans="1:8" ht="14.25">
      <c r="A29" s="32">
        <v>28</v>
      </c>
      <c r="B29" s="33">
        <v>75</v>
      </c>
      <c r="C29" s="32">
        <v>829</v>
      </c>
      <c r="D29" s="32">
        <v>281676.49572649598</v>
      </c>
      <c r="E29" s="32">
        <v>269308.86709401698</v>
      </c>
      <c r="F29" s="32">
        <v>12367.6286324786</v>
      </c>
      <c r="G29" s="32">
        <v>269308.86709401698</v>
      </c>
      <c r="H29" s="32">
        <v>4.3907208517985297E-2</v>
      </c>
    </row>
    <row r="30" spans="1:8" ht="14.25">
      <c r="A30" s="32">
        <v>29</v>
      </c>
      <c r="B30" s="33">
        <v>76</v>
      </c>
      <c r="C30" s="32">
        <v>6782</v>
      </c>
      <c r="D30" s="32">
        <v>980968.33968119696</v>
      </c>
      <c r="E30" s="32">
        <v>924980.46458205103</v>
      </c>
      <c r="F30" s="32">
        <v>55987.875099145298</v>
      </c>
      <c r="G30" s="32">
        <v>924980.46458205103</v>
      </c>
      <c r="H30" s="32">
        <v>5.7074089789014702E-2</v>
      </c>
    </row>
    <row r="31" spans="1:8" ht="14.25">
      <c r="A31" s="32">
        <v>30</v>
      </c>
      <c r="B31" s="33">
        <v>99</v>
      </c>
      <c r="C31" s="32">
        <v>49</v>
      </c>
      <c r="D31" s="32">
        <v>61571.578398003199</v>
      </c>
      <c r="E31" s="32">
        <v>55501.289841918202</v>
      </c>
      <c r="F31" s="32">
        <v>6070.28855608502</v>
      </c>
      <c r="G31" s="32">
        <v>55501.289841918202</v>
      </c>
      <c r="H31" s="32">
        <v>9.8589133396032605E-2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2014-01-03T00:38:18Z</dcterms:modified>
</cp:coreProperties>
</file>