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<sst xmlns="http://schemas.openxmlformats.org/spreadsheetml/2006/main" count="113" uniqueCount="71">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</sst>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317" Type="http://schemas.openxmlformats.org/officeDocument/2006/relationships/hyperlink" Target="cid:5588ec4e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0" sqref="E30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27513648.263799999</v>
      </c>
      <c r="F3" s="25">
        <f>RA!I7</f>
        <v>1581845.2278</v>
      </c>
      <c r="G3" s="16">
        <f>E3-F3</f>
        <v>25931803.035999998</v>
      </c>
      <c r="H3" s="27">
        <f>RA!J7</f>
        <v>5.74931107875378</v>
      </c>
      <c r="I3" s="20">
        <f>SUM(I4:I39)</f>
        <v>27513652.156705365</v>
      </c>
      <c r="J3" s="21">
        <f>SUM(J4:J39)</f>
        <v>25931803.163454778</v>
      </c>
      <c r="K3" s="22">
        <f>E3-I3</f>
        <v>-3.8929053656756878</v>
      </c>
      <c r="L3" s="22">
        <f>G3-J3</f>
        <v>-0.12745478004217148</v>
      </c>
    </row>
    <row r="4" spans="1:12">
      <c r="A4" s="38">
        <f>RA!A8</f>
        <v>41642</v>
      </c>
      <c r="B4" s="12">
        <v>12</v>
      </c>
      <c r="C4" s="35" t="s">
        <v>6</v>
      </c>
      <c r="D4" s="35"/>
      <c r="E4" s="15">
        <f>VLOOKUP(C4,RA!B8:D39,3,0)</f>
        <v>1292117.1743999999</v>
      </c>
      <c r="F4" s="25">
        <f>VLOOKUP(C4,RA!B8:I43,8,0)</f>
        <v>144266.35459999999</v>
      </c>
      <c r="G4" s="16">
        <f t="shared" ref="G4:G39" si="0">E4-F4</f>
        <v>1147850.8197999999</v>
      </c>
      <c r="H4" s="27">
        <f>RA!J8</f>
        <v>11.1651139276119</v>
      </c>
      <c r="I4" s="20">
        <f>VLOOKUP(B4,RMS!B:D,3,FALSE)</f>
        <v>1292117.7583820501</v>
      </c>
      <c r="J4" s="21">
        <f>VLOOKUP(B4,RMS!B:E,4,FALSE)</f>
        <v>1147850.8222752099</v>
      </c>
      <c r="K4" s="22">
        <f t="shared" ref="K4:K39" si="1">E4-I4</f>
        <v>-0.58398205018602312</v>
      </c>
      <c r="L4" s="22">
        <f t="shared" ref="L4:L39" si="2">G4-J4</f>
        <v>-2.4752099998295307E-3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87789.845300000001</v>
      </c>
      <c r="F5" s="25">
        <f>VLOOKUP(C5,RA!B9:I44,8,0)</f>
        <v>19874.736199999999</v>
      </c>
      <c r="G5" s="16">
        <f t="shared" si="0"/>
        <v>67915.109100000001</v>
      </c>
      <c r="H5" s="27">
        <f>RA!J9</f>
        <v>22.638992165988</v>
      </c>
      <c r="I5" s="20">
        <f>VLOOKUP(B5,RMS!B:D,3,FALSE)</f>
        <v>87789.873623508101</v>
      </c>
      <c r="J5" s="21">
        <f>VLOOKUP(B5,RMS!B:E,4,FALSE)</f>
        <v>67915.106779691399</v>
      </c>
      <c r="K5" s="22">
        <f t="shared" si="1"/>
        <v>-2.8323508100584149E-2</v>
      </c>
      <c r="L5" s="22">
        <f t="shared" si="2"/>
        <v>2.3203086020657793E-3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129208.71859999999</v>
      </c>
      <c r="F6" s="25">
        <f>VLOOKUP(C6,RA!B10:I45,8,0)</f>
        <v>34188.592299999997</v>
      </c>
      <c r="G6" s="16">
        <f t="shared" si="0"/>
        <v>95020.126300000004</v>
      </c>
      <c r="H6" s="27">
        <f>RA!J10</f>
        <v>26.459973189456299</v>
      </c>
      <c r="I6" s="20">
        <f>VLOOKUP(B6,RMS!B:D,3,FALSE)</f>
        <v>129210.775376923</v>
      </c>
      <c r="J6" s="21">
        <f>VLOOKUP(B6,RMS!B:E,4,FALSE)</f>
        <v>95020.126000000004</v>
      </c>
      <c r="K6" s="22">
        <f t="shared" si="1"/>
        <v>-2.0567769230110571</v>
      </c>
      <c r="L6" s="22">
        <f t="shared" si="2"/>
        <v>2.9999999969732016E-4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89438.077300000004</v>
      </c>
      <c r="F7" s="25">
        <f>VLOOKUP(C7,RA!B11:I46,8,0)</f>
        <v>10091.2655</v>
      </c>
      <c r="G7" s="16">
        <f t="shared" si="0"/>
        <v>79346.81180000001</v>
      </c>
      <c r="H7" s="27">
        <f>RA!J11</f>
        <v>11.2829633693389</v>
      </c>
      <c r="I7" s="20">
        <f>VLOOKUP(B7,RMS!B:D,3,FALSE)</f>
        <v>89438.126973504302</v>
      </c>
      <c r="J7" s="21">
        <f>VLOOKUP(B7,RMS!B:E,4,FALSE)</f>
        <v>79346.811729059802</v>
      </c>
      <c r="K7" s="22">
        <f t="shared" si="1"/>
        <v>-4.9673504297970794E-2</v>
      </c>
      <c r="L7" s="22">
        <f t="shared" si="2"/>
        <v>7.0940208388492465E-5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883309.19979999994</v>
      </c>
      <c r="F8" s="25">
        <f>VLOOKUP(C8,RA!B12:I47,8,0)</f>
        <v>-44480.325199999999</v>
      </c>
      <c r="G8" s="16">
        <f t="shared" si="0"/>
        <v>927789.52499999991</v>
      </c>
      <c r="H8" s="27">
        <f>RA!J12</f>
        <v>-5.0356460919994097</v>
      </c>
      <c r="I8" s="20">
        <f>VLOOKUP(B8,RMS!B:D,3,FALSE)</f>
        <v>883309.12912735005</v>
      </c>
      <c r="J8" s="21">
        <f>VLOOKUP(B8,RMS!B:E,4,FALSE)</f>
        <v>927789.51892905997</v>
      </c>
      <c r="K8" s="22">
        <f t="shared" si="1"/>
        <v>7.0672649890184402E-2</v>
      </c>
      <c r="L8" s="22">
        <f t="shared" si="2"/>
        <v>6.0709399404004216E-3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412101.46269999997</v>
      </c>
      <c r="F9" s="25">
        <f>VLOOKUP(C9,RA!B13:I48,8,0)</f>
        <v>64407.250200000002</v>
      </c>
      <c r="G9" s="16">
        <f t="shared" si="0"/>
        <v>347694.21249999997</v>
      </c>
      <c r="H9" s="27">
        <f>RA!J13</f>
        <v>15.628978790324499</v>
      </c>
      <c r="I9" s="20">
        <f>VLOOKUP(B9,RMS!B:D,3,FALSE)</f>
        <v>412101.59515811998</v>
      </c>
      <c r="J9" s="21">
        <f>VLOOKUP(B9,RMS!B:E,4,FALSE)</f>
        <v>347694.21309572598</v>
      </c>
      <c r="K9" s="22">
        <f t="shared" si="1"/>
        <v>-0.13245812000241131</v>
      </c>
      <c r="L9" s="22">
        <f t="shared" si="2"/>
        <v>-5.9572601458057761E-4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183769.75649999999</v>
      </c>
      <c r="F10" s="25">
        <f>VLOOKUP(C10,RA!B14:I49,8,0)</f>
        <v>32321.382900000001</v>
      </c>
      <c r="G10" s="16">
        <f t="shared" si="0"/>
        <v>151448.37359999999</v>
      </c>
      <c r="H10" s="27">
        <f>RA!J14</f>
        <v>17.587977214302899</v>
      </c>
      <c r="I10" s="20">
        <f>VLOOKUP(B10,RMS!B:D,3,FALSE)</f>
        <v>183769.750824786</v>
      </c>
      <c r="J10" s="21">
        <f>VLOOKUP(B10,RMS!B:E,4,FALSE)</f>
        <v>151448.37552222199</v>
      </c>
      <c r="K10" s="22">
        <f t="shared" si="1"/>
        <v>5.6752139935269952E-3</v>
      </c>
      <c r="L10" s="22">
        <f t="shared" si="2"/>
        <v>-1.9222219998482615E-3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229499.2721</v>
      </c>
      <c r="F11" s="25">
        <f>VLOOKUP(C11,RA!B15:I50,8,0)</f>
        <v>12560.655699999999</v>
      </c>
      <c r="G11" s="16">
        <f t="shared" si="0"/>
        <v>216938.6164</v>
      </c>
      <c r="H11" s="27">
        <f>RA!J15</f>
        <v>5.4730699514057397</v>
      </c>
      <c r="I11" s="20">
        <f>VLOOKUP(B11,RMS!B:D,3,FALSE)</f>
        <v>229499.32579316199</v>
      </c>
      <c r="J11" s="21">
        <f>VLOOKUP(B11,RMS!B:E,4,FALSE)</f>
        <v>216938.614033333</v>
      </c>
      <c r="K11" s="22">
        <f t="shared" si="1"/>
        <v>-5.3693161986302584E-2</v>
      </c>
      <c r="L11" s="22">
        <f t="shared" si="2"/>
        <v>2.3666670022066683E-3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775436.54610000004</v>
      </c>
      <c r="F12" s="25">
        <f>VLOOKUP(C12,RA!B16:I51,8,0)</f>
        <v>41427.212800000001</v>
      </c>
      <c r="G12" s="16">
        <f t="shared" si="0"/>
        <v>734009.33330000006</v>
      </c>
      <c r="H12" s="27">
        <f>RA!J16</f>
        <v>5.34243749644701</v>
      </c>
      <c r="I12" s="20">
        <f>VLOOKUP(B12,RMS!B:D,3,FALSE)</f>
        <v>775436.4081</v>
      </c>
      <c r="J12" s="21">
        <f>VLOOKUP(B12,RMS!B:E,4,FALSE)</f>
        <v>734009.33330000006</v>
      </c>
      <c r="K12" s="22">
        <f t="shared" si="1"/>
        <v>0.13800000003539026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594529.821</v>
      </c>
      <c r="F13" s="25">
        <f>VLOOKUP(C13,RA!B17:I52,8,0)</f>
        <v>2202.3226</v>
      </c>
      <c r="G13" s="16">
        <f t="shared" si="0"/>
        <v>592327.49840000004</v>
      </c>
      <c r="H13" s="27">
        <f>RA!J17</f>
        <v>0.37043097288134202</v>
      </c>
      <c r="I13" s="20">
        <f>VLOOKUP(B13,RMS!B:D,3,FALSE)</f>
        <v>594529.87017435895</v>
      </c>
      <c r="J13" s="21">
        <f>VLOOKUP(B13,RMS!B:E,4,FALSE)</f>
        <v>592327.49842820503</v>
      </c>
      <c r="K13" s="22">
        <f t="shared" si="1"/>
        <v>-4.9174358951859176E-2</v>
      </c>
      <c r="L13" s="22">
        <f t="shared" si="2"/>
        <v>-2.820498775690794E-5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2067292.1481999999</v>
      </c>
      <c r="F14" s="25">
        <f>VLOOKUP(C14,RA!B18:I53,8,0)</f>
        <v>307018.6899</v>
      </c>
      <c r="G14" s="16">
        <f t="shared" si="0"/>
        <v>1760273.4583000001</v>
      </c>
      <c r="H14" s="27">
        <f>RA!J18</f>
        <v>14.8512482944088</v>
      </c>
      <c r="I14" s="20">
        <f>VLOOKUP(B14,RMS!B:D,3,FALSE)</f>
        <v>2067292.42635128</v>
      </c>
      <c r="J14" s="21">
        <f>VLOOKUP(B14,RMS!B:E,4,FALSE)</f>
        <v>1760273.4401179501</v>
      </c>
      <c r="K14" s="22">
        <f t="shared" si="1"/>
        <v>-0.27815128001384437</v>
      </c>
      <c r="L14" s="22">
        <f t="shared" si="2"/>
        <v>1.8182049971073866E-2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1256743.5238999999</v>
      </c>
      <c r="F15" s="25">
        <f>VLOOKUP(C15,RA!B19:I54,8,0)</f>
        <v>-2025.5596</v>
      </c>
      <c r="G15" s="16">
        <f t="shared" si="0"/>
        <v>1258769.0834999999</v>
      </c>
      <c r="H15" s="27">
        <f>RA!J19</f>
        <v>-0.16117525664378701</v>
      </c>
      <c r="I15" s="20">
        <f>VLOOKUP(B15,RMS!B:D,3,FALSE)</f>
        <v>1256743.60224957</v>
      </c>
      <c r="J15" s="21">
        <f>VLOOKUP(B15,RMS!B:E,4,FALSE)</f>
        <v>1258769.0834965799</v>
      </c>
      <c r="K15" s="22">
        <f t="shared" si="1"/>
        <v>-7.8349570045247674E-2</v>
      </c>
      <c r="L15" s="22">
        <f t="shared" si="2"/>
        <v>3.420049324631691E-6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2039012.5152</v>
      </c>
      <c r="F16" s="25">
        <f>VLOOKUP(C16,RA!B20:I55,8,0)</f>
        <v>86286.076100000006</v>
      </c>
      <c r="G16" s="16">
        <f t="shared" si="0"/>
        <v>1952726.4391000001</v>
      </c>
      <c r="H16" s="27">
        <f>RA!J20</f>
        <v>4.2317580425217001</v>
      </c>
      <c r="I16" s="20">
        <f>VLOOKUP(B16,RMS!B:D,3,FALSE)</f>
        <v>2039012.7394000001</v>
      </c>
      <c r="J16" s="21">
        <f>VLOOKUP(B16,RMS!B:E,4,FALSE)</f>
        <v>1952726.4391000001</v>
      </c>
      <c r="K16" s="22">
        <f t="shared" si="1"/>
        <v>-0.2242000000551343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429047.71429999999</v>
      </c>
      <c r="F17" s="25">
        <f>VLOOKUP(C17,RA!B21:I56,8,0)</f>
        <v>52010.255400000002</v>
      </c>
      <c r="G17" s="16">
        <f t="shared" si="0"/>
        <v>377037.45889999997</v>
      </c>
      <c r="H17" s="27">
        <f>RA!J21</f>
        <v>12.122254394212501</v>
      </c>
      <c r="I17" s="20">
        <f>VLOOKUP(B17,RMS!B:D,3,FALSE)</f>
        <v>429047.40790950001</v>
      </c>
      <c r="J17" s="21">
        <f>VLOOKUP(B17,RMS!B:E,4,FALSE)</f>
        <v>377037.45880712499</v>
      </c>
      <c r="K17" s="22">
        <f t="shared" si="1"/>
        <v>0.30639049998717383</v>
      </c>
      <c r="L17" s="22">
        <f t="shared" si="2"/>
        <v>9.2874979600310326E-5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1321034.3333000001</v>
      </c>
      <c r="F18" s="25">
        <f>VLOOKUP(C18,RA!B22:I57,8,0)</f>
        <v>-6663.3593000000001</v>
      </c>
      <c r="G18" s="16">
        <f t="shared" si="0"/>
        <v>1327697.6926</v>
      </c>
      <c r="H18" s="27">
        <f>RA!J22</f>
        <v>-0.50440470259047998</v>
      </c>
      <c r="I18" s="20">
        <f>VLOOKUP(B18,RMS!B:D,3,FALSE)</f>
        <v>1321034.7483000001</v>
      </c>
      <c r="J18" s="21">
        <f>VLOOKUP(B18,RMS!B:E,4,FALSE)</f>
        <v>1327697.6869000001</v>
      </c>
      <c r="K18" s="22">
        <f t="shared" si="1"/>
        <v>-0.4150000000372529</v>
      </c>
      <c r="L18" s="22">
        <f t="shared" si="2"/>
        <v>5.699999863281846E-3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5355092.5924000004</v>
      </c>
      <c r="F19" s="25">
        <f>VLOOKUP(C19,RA!B23:I58,8,0)</f>
        <v>191211.43040000001</v>
      </c>
      <c r="G19" s="16">
        <f t="shared" si="0"/>
        <v>5163881.1620000005</v>
      </c>
      <c r="H19" s="27">
        <f>RA!J23</f>
        <v>3.5706465780137799</v>
      </c>
      <c r="I19" s="20">
        <f>VLOOKUP(B19,RMS!B:D,3,FALSE)</f>
        <v>5355093.5760675203</v>
      </c>
      <c r="J19" s="21">
        <f>VLOOKUP(B19,RMS!B:E,4,FALSE)</f>
        <v>5163881.2005495699</v>
      </c>
      <c r="K19" s="22">
        <f t="shared" si="1"/>
        <v>-0.98366751987487078</v>
      </c>
      <c r="L19" s="22">
        <f t="shared" si="2"/>
        <v>-3.8549569435417652E-2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303685.32150000002</v>
      </c>
      <c r="F20" s="25">
        <f>VLOOKUP(C20,RA!B24:I59,8,0)</f>
        <v>55309.780599999998</v>
      </c>
      <c r="G20" s="16">
        <f t="shared" si="0"/>
        <v>248375.54090000002</v>
      </c>
      <c r="H20" s="27">
        <f>RA!J24</f>
        <v>18.212859392349699</v>
      </c>
      <c r="I20" s="20">
        <f>VLOOKUP(B20,RMS!B:D,3,FALSE)</f>
        <v>303685.33639626403</v>
      </c>
      <c r="J20" s="21">
        <f>VLOOKUP(B20,RMS!B:E,4,FALSE)</f>
        <v>248375.53942455299</v>
      </c>
      <c r="K20" s="22">
        <f t="shared" si="1"/>
        <v>-1.4896264008712023E-2</v>
      </c>
      <c r="L20" s="22">
        <f t="shared" si="2"/>
        <v>1.47544703213498E-3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537520.3456</v>
      </c>
      <c r="F21" s="25">
        <f>VLOOKUP(C21,RA!B25:I60,8,0)</f>
        <v>-12529.5762</v>
      </c>
      <c r="G21" s="16">
        <f t="shared" si="0"/>
        <v>550049.92180000001</v>
      </c>
      <c r="H21" s="27">
        <f>RA!J25</f>
        <v>-2.3309957106859001</v>
      </c>
      <c r="I21" s="20">
        <f>VLOOKUP(B21,RMS!B:D,3,FALSE)</f>
        <v>537520.34009329905</v>
      </c>
      <c r="J21" s="21">
        <f>VLOOKUP(B21,RMS!B:E,4,FALSE)</f>
        <v>550049.924206216</v>
      </c>
      <c r="K21" s="22">
        <f t="shared" si="1"/>
        <v>5.5067009525373578E-3</v>
      </c>
      <c r="L21" s="22">
        <f t="shared" si="2"/>
        <v>-2.4062159936875105E-3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871287.47549999994</v>
      </c>
      <c r="F22" s="25">
        <f>VLOOKUP(C22,RA!B26:I61,8,0)</f>
        <v>143248.0526</v>
      </c>
      <c r="G22" s="16">
        <f t="shared" si="0"/>
        <v>728039.42289999989</v>
      </c>
      <c r="H22" s="27">
        <f>RA!J26</f>
        <v>16.440963129625501</v>
      </c>
      <c r="I22" s="20">
        <f>VLOOKUP(B22,RMS!B:D,3,FALSE)</f>
        <v>871287.43620351702</v>
      </c>
      <c r="J22" s="21">
        <f>VLOOKUP(B22,RMS!B:E,4,FALSE)</f>
        <v>728039.54727241199</v>
      </c>
      <c r="K22" s="22">
        <f t="shared" si="1"/>
        <v>3.9296482922509313E-2</v>
      </c>
      <c r="L22" s="22">
        <f t="shared" si="2"/>
        <v>-0.12437241210136563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301379.17340000003</v>
      </c>
      <c r="F23" s="25">
        <f>VLOOKUP(C23,RA!B27:I62,8,0)</f>
        <v>84043.315700000006</v>
      </c>
      <c r="G23" s="16">
        <f t="shared" si="0"/>
        <v>217335.85770000002</v>
      </c>
      <c r="H23" s="27">
        <f>RA!J27</f>
        <v>27.886238704509001</v>
      </c>
      <c r="I23" s="20">
        <f>VLOOKUP(B23,RMS!B:D,3,FALSE)</f>
        <v>301379.140959943</v>
      </c>
      <c r="J23" s="21">
        <f>VLOOKUP(B23,RMS!B:E,4,FALSE)</f>
        <v>217335.85138836101</v>
      </c>
      <c r="K23" s="22">
        <f t="shared" si="1"/>
        <v>3.2440057024359703E-2</v>
      </c>
      <c r="L23" s="22">
        <f t="shared" si="2"/>
        <v>6.3116390083450824E-3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1184262.4620000001</v>
      </c>
      <c r="F24" s="25">
        <f>VLOOKUP(C24,RA!B28:I63,8,0)</f>
        <v>62372.790099999998</v>
      </c>
      <c r="G24" s="16">
        <f t="shared" si="0"/>
        <v>1121889.6719</v>
      </c>
      <c r="H24" s="27">
        <f>RA!J28</f>
        <v>5.2668046232474399</v>
      </c>
      <c r="I24" s="20">
        <f>VLOOKUP(B24,RMS!B:D,3,FALSE)</f>
        <v>1184262.4611469</v>
      </c>
      <c r="J24" s="21">
        <f>VLOOKUP(B24,RMS!B:E,4,FALSE)</f>
        <v>1121889.6751840699</v>
      </c>
      <c r="K24" s="22">
        <f t="shared" si="1"/>
        <v>8.5310009308159351E-4</v>
      </c>
      <c r="L24" s="22">
        <f t="shared" si="2"/>
        <v>-3.2840699423104525E-3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658450.62959999999</v>
      </c>
      <c r="F25" s="25">
        <f>VLOOKUP(C25,RA!B29:I64,8,0)</f>
        <v>96563.9522</v>
      </c>
      <c r="G25" s="16">
        <f t="shared" si="0"/>
        <v>561886.67739999993</v>
      </c>
      <c r="H25" s="27">
        <f>RA!J29</f>
        <v>14.6653291619846</v>
      </c>
      <c r="I25" s="20">
        <f>VLOOKUP(B25,RMS!B:D,3,FALSE)</f>
        <v>658450.62972035399</v>
      </c>
      <c r="J25" s="21">
        <f>VLOOKUP(B25,RMS!B:E,4,FALSE)</f>
        <v>561886.58151616098</v>
      </c>
      <c r="K25" s="22">
        <f t="shared" si="1"/>
        <v>-1.203540014103055E-4</v>
      </c>
      <c r="L25" s="22">
        <f t="shared" si="2"/>
        <v>9.5883838948793709E-2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1127752.7657999999</v>
      </c>
      <c r="F26" s="25">
        <f>VLOOKUP(C26,RA!B30:I65,8,0)</f>
        <v>165064.79250000001</v>
      </c>
      <c r="G26" s="16">
        <f t="shared" si="0"/>
        <v>962687.97329999995</v>
      </c>
      <c r="H26" s="27">
        <f>RA!J30</f>
        <v>14.636611632063399</v>
      </c>
      <c r="I26" s="20">
        <f>VLOOKUP(B26,RMS!B:D,3,FALSE)</f>
        <v>1127752.7735371699</v>
      </c>
      <c r="J26" s="21">
        <f>VLOOKUP(B26,RMS!B:E,4,FALSE)</f>
        <v>962687.97262969101</v>
      </c>
      <c r="K26" s="22">
        <f t="shared" si="1"/>
        <v>-7.737169973552227E-3</v>
      </c>
      <c r="L26" s="22">
        <f t="shared" si="2"/>
        <v>6.7030894570052624E-4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3152299.7119999998</v>
      </c>
      <c r="F27" s="25">
        <f>VLOOKUP(C27,RA!B31:I66,8,0)</f>
        <v>-87910.941900000005</v>
      </c>
      <c r="G27" s="16">
        <f t="shared" si="0"/>
        <v>3240210.6538999998</v>
      </c>
      <c r="H27" s="27">
        <f>RA!J31</f>
        <v>-2.7887875497797898</v>
      </c>
      <c r="I27" s="20">
        <f>VLOOKUP(B27,RMS!B:D,3,FALSE)</f>
        <v>3152299.3691150402</v>
      </c>
      <c r="J27" s="21">
        <f>VLOOKUP(B27,RMS!B:E,4,FALSE)</f>
        <v>3240210.6897035399</v>
      </c>
      <c r="K27" s="22">
        <f t="shared" si="1"/>
        <v>0.34288495965301991</v>
      </c>
      <c r="L27" s="22">
        <f t="shared" si="2"/>
        <v>-3.5803540144115686E-2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140469.0863</v>
      </c>
      <c r="F28" s="25">
        <f>VLOOKUP(C28,RA!B32:I67,8,0)</f>
        <v>37825.517200000002</v>
      </c>
      <c r="G28" s="16">
        <f t="shared" si="0"/>
        <v>102643.56909999999</v>
      </c>
      <c r="H28" s="27">
        <f>RA!J32</f>
        <v>26.928001168325402</v>
      </c>
      <c r="I28" s="20">
        <f>VLOOKUP(B28,RMS!B:D,3,FALSE)</f>
        <v>140468.98884764401</v>
      </c>
      <c r="J28" s="21">
        <f>VLOOKUP(B28,RMS!B:E,4,FALSE)</f>
        <v>102643.555500934</v>
      </c>
      <c r="K28" s="22">
        <f t="shared" si="1"/>
        <v>9.745235598529689E-2</v>
      </c>
      <c r="L28" s="22">
        <f t="shared" si="2"/>
        <v>1.3599065991002135E-2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11.538500000000001</v>
      </c>
      <c r="F29" s="25">
        <f>VLOOKUP(C29,RA!B33:I68,8,0)</f>
        <v>2.2465999999999999</v>
      </c>
      <c r="G29" s="16">
        <f t="shared" si="0"/>
        <v>9.2919000000000018</v>
      </c>
      <c r="H29" s="27">
        <f>RA!J33</f>
        <v>19.470468431771899</v>
      </c>
      <c r="I29" s="20">
        <f>VLOOKUP(B29,RMS!B:D,3,FALSE)</f>
        <v>11.538500000000001</v>
      </c>
      <c r="J29" s="21">
        <f>VLOOKUP(B29,RMS!B:E,4,FALSE)</f>
        <v>9.2919</v>
      </c>
      <c r="K29" s="22">
        <f t="shared" si="1"/>
        <v>0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3.41875366181262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537283.08959999995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537283.08909999998</v>
      </c>
      <c r="J31" s="21">
        <f>VLOOKUP(B31,RMS!B:E,4,FALSE)</f>
        <v>518914.76409999997</v>
      </c>
      <c r="K31" s="22">
        <f t="shared" si="1"/>
        <v>4.9999996554106474E-4</v>
      </c>
      <c r="L31" s="22" t="e">
        <f t="shared" si="2"/>
        <v>#N/A</v>
      </c>
    </row>
    <row r="32" spans="1:12">
      <c r="A32" s="38"/>
      <c r="B32" s="12">
        <v>71</v>
      </c>
      <c r="C32" s="35" t="s">
        <v>37</v>
      </c>
      <c r="D32" s="35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38"/>
      <c r="B33" s="12">
        <v>72</v>
      </c>
      <c r="C33" s="35" t="s">
        <v>38</v>
      </c>
      <c r="D33" s="35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38"/>
      <c r="B34" s="12">
        <v>73</v>
      </c>
      <c r="C34" s="35" t="s">
        <v>39</v>
      </c>
      <c r="D34" s="35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4.1110098203942496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295822.21720000001</v>
      </c>
      <c r="F35" s="25">
        <f>VLOOKUP(C35,RA!B8:I74,8,0)</f>
        <v>12161.2804</v>
      </c>
      <c r="G35" s="16">
        <f t="shared" si="0"/>
        <v>283660.93680000002</v>
      </c>
      <c r="H35" s="27">
        <f>RA!J39</f>
        <v>4.7661543506050403</v>
      </c>
      <c r="I35" s="20">
        <f>VLOOKUP(B35,RMS!B:D,3,FALSE)</f>
        <v>295822.22222222202</v>
      </c>
      <c r="J35" s="21">
        <f>VLOOKUP(B35,RMS!B:E,4,FALSE)</f>
        <v>283660.94017094001</v>
      </c>
      <c r="K35" s="22">
        <f t="shared" si="1"/>
        <v>-5.0222220015712082E-3</v>
      </c>
      <c r="L35" s="22">
        <f t="shared" si="2"/>
        <v>-3.3709399867802858E-3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1237620.3887</v>
      </c>
      <c r="F36" s="25">
        <f>VLOOKUP(C36,RA!B8:I75,8,0)</f>
        <v>58986.898000000001</v>
      </c>
      <c r="G36" s="16">
        <f t="shared" si="0"/>
        <v>1178633.4907</v>
      </c>
      <c r="H36" s="27">
        <f>RA!J40</f>
        <v>0</v>
      </c>
      <c r="I36" s="20">
        <f>VLOOKUP(B36,RMS!B:D,3,FALSE)</f>
        <v>1237620.36004359</v>
      </c>
      <c r="J36" s="21">
        <f>VLOOKUP(B36,RMS!B:E,4,FALSE)</f>
        <v>1178633.4984367499</v>
      </c>
      <c r="K36" s="22">
        <f t="shared" si="1"/>
        <v>2.8656410053372383E-2</v>
      </c>
      <c r="L36" s="22">
        <f t="shared" si="2"/>
        <v>-7.7367499470710754E-3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17.8680654089912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20381.357</v>
      </c>
      <c r="F39" s="25">
        <f>VLOOKUP(C39,RA!B8:I78,8,0)</f>
        <v>3641.7541999999999</v>
      </c>
      <c r="G39" s="16">
        <f t="shared" si="0"/>
        <v>16739.602800000001</v>
      </c>
      <c r="H39" s="27">
        <f>RA!J43</f>
        <v>0</v>
      </c>
      <c r="I39" s="20">
        <f>VLOOKUP(B39,RMS!B:D,3,FALSE)</f>
        <v>20381.357007790601</v>
      </c>
      <c r="J39" s="21">
        <f>VLOOKUP(B39,RMS!B:E,4,FALSE)</f>
        <v>16739.602957416198</v>
      </c>
      <c r="K39" s="22">
        <f t="shared" si="1"/>
        <v>-7.790600648149848E-6</v>
      </c>
      <c r="L39" s="22">
        <f t="shared" si="2"/>
        <v>-1.5741619790787809E-4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W42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3" t="s">
        <v>47</v>
      </c>
      <c r="W1" s="46"/>
    </row>
    <row r="2" spans="1:23" ht="12.75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3"/>
      <c r="W2" s="46"/>
    </row>
    <row r="3" spans="1:23" ht="23.25" thickBo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4" t="s">
        <v>48</v>
      </c>
      <c r="W3" s="46"/>
    </row>
    <row r="4" spans="1:23" ht="15" thickTop="1" thickBot="1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2"/>
      <c r="W4" s="46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7" t="s">
        <v>4</v>
      </c>
      <c r="C6" s="48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9" t="s">
        <v>5</v>
      </c>
      <c r="B7" s="50"/>
      <c r="C7" s="51"/>
      <c r="D7" s="62">
        <v>27513648.263799999</v>
      </c>
      <c r="E7" s="62">
        <v>29237641.997000001</v>
      </c>
      <c r="F7" s="63">
        <v>94.103513089814498</v>
      </c>
      <c r="G7" s="62">
        <v>19540850.104499999</v>
      </c>
      <c r="H7" s="63">
        <v>40.800672011009297</v>
      </c>
      <c r="I7" s="62">
        <v>1581845.2278</v>
      </c>
      <c r="J7" s="63">
        <v>5.74931107875378</v>
      </c>
      <c r="K7" s="62">
        <v>2238053.6327</v>
      </c>
      <c r="L7" s="63">
        <v>11.4532050587943</v>
      </c>
      <c r="M7" s="63">
        <v>-0.29320495063755297</v>
      </c>
      <c r="N7" s="62">
        <v>130069334.4175</v>
      </c>
      <c r="O7" s="62">
        <v>130069334.4175</v>
      </c>
      <c r="P7" s="62">
        <v>1120801</v>
      </c>
      <c r="Q7" s="62">
        <v>1077153</v>
      </c>
      <c r="R7" s="63">
        <v>4.0521634345352897</v>
      </c>
      <c r="S7" s="62">
        <v>24.548201031048301</v>
      </c>
      <c r="T7" s="62">
        <v>24.853532049485999</v>
      </c>
      <c r="U7" s="64">
        <v>-1.2438020124223801</v>
      </c>
      <c r="V7" s="52"/>
      <c r="W7" s="52"/>
    </row>
    <row r="8" spans="1:23" ht="14.25" thickBot="1">
      <c r="A8" s="39">
        <v>41642</v>
      </c>
      <c r="B8" s="42" t="s">
        <v>6</v>
      </c>
      <c r="C8" s="43"/>
      <c r="D8" s="65">
        <v>1292117.1743999999</v>
      </c>
      <c r="E8" s="65">
        <v>1047279.5421</v>
      </c>
      <c r="F8" s="66">
        <v>123.37844123347</v>
      </c>
      <c r="G8" s="65">
        <v>696954.52749999997</v>
      </c>
      <c r="H8" s="66">
        <v>85.394760119411103</v>
      </c>
      <c r="I8" s="65">
        <v>144266.35459999999</v>
      </c>
      <c r="J8" s="66">
        <v>11.1651139276119</v>
      </c>
      <c r="K8" s="65">
        <v>142385.69020000001</v>
      </c>
      <c r="L8" s="66">
        <v>20.4296958527183</v>
      </c>
      <c r="M8" s="66">
        <v>1.3208240219634E-2</v>
      </c>
      <c r="N8" s="65">
        <v>3951268.9613000001</v>
      </c>
      <c r="O8" s="65">
        <v>3951268.9613000001</v>
      </c>
      <c r="P8" s="65">
        <v>38886</v>
      </c>
      <c r="Q8" s="65">
        <v>35605</v>
      </c>
      <c r="R8" s="66">
        <v>9.2149978935542691</v>
      </c>
      <c r="S8" s="65">
        <v>33.228338589723798</v>
      </c>
      <c r="T8" s="65">
        <v>31.4832279764078</v>
      </c>
      <c r="U8" s="67">
        <v>5.2518744161818898</v>
      </c>
      <c r="V8" s="52"/>
      <c r="W8" s="52"/>
    </row>
    <row r="9" spans="1:23" ht="12" customHeight="1" thickBot="1">
      <c r="A9" s="40"/>
      <c r="B9" s="42" t="s">
        <v>7</v>
      </c>
      <c r="C9" s="43"/>
      <c r="D9" s="65">
        <v>87789.845300000001</v>
      </c>
      <c r="E9" s="65">
        <v>163016.26389999999</v>
      </c>
      <c r="F9" s="66">
        <v>53.853427381855198</v>
      </c>
      <c r="G9" s="65">
        <v>88127.3122</v>
      </c>
      <c r="H9" s="66">
        <v>-0.382931115877161</v>
      </c>
      <c r="I9" s="65">
        <v>19874.736199999999</v>
      </c>
      <c r="J9" s="66">
        <v>22.638992165988</v>
      </c>
      <c r="K9" s="65">
        <v>21243.478899999998</v>
      </c>
      <c r="L9" s="66">
        <v>24.105442875404101</v>
      </c>
      <c r="M9" s="66">
        <v>-6.4431193517932001E-2</v>
      </c>
      <c r="N9" s="65">
        <v>436921.4669</v>
      </c>
      <c r="O9" s="65">
        <v>436921.4669</v>
      </c>
      <c r="P9" s="65">
        <v>5601</v>
      </c>
      <c r="Q9" s="65">
        <v>4944</v>
      </c>
      <c r="R9" s="66">
        <v>13.2888349514563</v>
      </c>
      <c r="S9" s="65">
        <v>15.6739591680057</v>
      </c>
      <c r="T9" s="65">
        <v>16.870599211165</v>
      </c>
      <c r="U9" s="67">
        <v>-7.6345742025535204</v>
      </c>
      <c r="V9" s="52"/>
      <c r="W9" s="52"/>
    </row>
    <row r="10" spans="1:23" ht="14.25" thickBot="1">
      <c r="A10" s="40"/>
      <c r="B10" s="42" t="s">
        <v>8</v>
      </c>
      <c r="C10" s="43"/>
      <c r="D10" s="65">
        <v>129208.71859999999</v>
      </c>
      <c r="E10" s="65">
        <v>234040.64120000001</v>
      </c>
      <c r="F10" s="66">
        <v>55.2078125993444</v>
      </c>
      <c r="G10" s="65">
        <v>114632.13830000001</v>
      </c>
      <c r="H10" s="66">
        <v>12.715963006685</v>
      </c>
      <c r="I10" s="65">
        <v>34188.592299999997</v>
      </c>
      <c r="J10" s="66">
        <v>26.459973189456299</v>
      </c>
      <c r="K10" s="65">
        <v>29343.513200000001</v>
      </c>
      <c r="L10" s="66">
        <v>25.597981190236599</v>
      </c>
      <c r="M10" s="66">
        <v>0.16511584918195801</v>
      </c>
      <c r="N10" s="65">
        <v>500385.24550000002</v>
      </c>
      <c r="O10" s="65">
        <v>500385.24550000002</v>
      </c>
      <c r="P10" s="65">
        <v>97136</v>
      </c>
      <c r="Q10" s="65">
        <v>91112</v>
      </c>
      <c r="R10" s="66">
        <v>6.6116428132408496</v>
      </c>
      <c r="S10" s="65">
        <v>1.33018364561028</v>
      </c>
      <c r="T10" s="65">
        <v>1.1608879038985001</v>
      </c>
      <c r="U10" s="67">
        <v>12.727245765685799</v>
      </c>
      <c r="V10" s="52"/>
      <c r="W10" s="52"/>
    </row>
    <row r="11" spans="1:23" ht="14.25" thickBot="1">
      <c r="A11" s="40"/>
      <c r="B11" s="42" t="s">
        <v>9</v>
      </c>
      <c r="C11" s="43"/>
      <c r="D11" s="65">
        <v>89438.077300000004</v>
      </c>
      <c r="E11" s="65">
        <v>145069.7499</v>
      </c>
      <c r="F11" s="66">
        <v>61.651776033012901</v>
      </c>
      <c r="G11" s="65">
        <v>118539.656</v>
      </c>
      <c r="H11" s="66">
        <v>-24.550078582984899</v>
      </c>
      <c r="I11" s="65">
        <v>10091.2655</v>
      </c>
      <c r="J11" s="66">
        <v>11.2829633693389</v>
      </c>
      <c r="K11" s="65">
        <v>25939.436699999998</v>
      </c>
      <c r="L11" s="66">
        <v>21.882497026986499</v>
      </c>
      <c r="M11" s="66">
        <v>-0.610968209652756</v>
      </c>
      <c r="N11" s="65">
        <v>693655.9939</v>
      </c>
      <c r="O11" s="65">
        <v>693655.9939</v>
      </c>
      <c r="P11" s="65">
        <v>4243</v>
      </c>
      <c r="Q11" s="65">
        <v>4154</v>
      </c>
      <c r="R11" s="66">
        <v>2.1425132402503699</v>
      </c>
      <c r="S11" s="65">
        <v>21.078971788828699</v>
      </c>
      <c r="T11" s="65">
        <v>20.8639282619162</v>
      </c>
      <c r="U11" s="67">
        <v>1.0201803440260899</v>
      </c>
      <c r="V11" s="52"/>
      <c r="W11" s="52"/>
    </row>
    <row r="12" spans="1:23" ht="14.25" thickBot="1">
      <c r="A12" s="40"/>
      <c r="B12" s="42" t="s">
        <v>10</v>
      </c>
      <c r="C12" s="43"/>
      <c r="D12" s="65">
        <v>883309.19979999994</v>
      </c>
      <c r="E12" s="65">
        <v>448987.54519999999</v>
      </c>
      <c r="F12" s="66">
        <v>196.73356404720201</v>
      </c>
      <c r="G12" s="65">
        <v>414502.41499999998</v>
      </c>
      <c r="H12" s="66">
        <v>113.101098530391</v>
      </c>
      <c r="I12" s="65">
        <v>-44480.325199999999</v>
      </c>
      <c r="J12" s="66">
        <v>-5.0356460919994097</v>
      </c>
      <c r="K12" s="65">
        <v>28846.2405</v>
      </c>
      <c r="L12" s="66">
        <v>6.9592454606084697</v>
      </c>
      <c r="M12" s="66">
        <v>-2.5419799748254901</v>
      </c>
      <c r="N12" s="65">
        <v>2738832.3454</v>
      </c>
      <c r="O12" s="65">
        <v>2738832.3454</v>
      </c>
      <c r="P12" s="65">
        <v>7302</v>
      </c>
      <c r="Q12" s="65">
        <v>5378</v>
      </c>
      <c r="R12" s="66">
        <v>35.775381182595801</v>
      </c>
      <c r="S12" s="65">
        <v>120.96811829635701</v>
      </c>
      <c r="T12" s="65">
        <v>138.16242268501301</v>
      </c>
      <c r="U12" s="67">
        <v>-14.2139140715836</v>
      </c>
      <c r="V12" s="52"/>
      <c r="W12" s="52"/>
    </row>
    <row r="13" spans="1:23" ht="14.25" thickBot="1">
      <c r="A13" s="40"/>
      <c r="B13" s="42" t="s">
        <v>11</v>
      </c>
      <c r="C13" s="43"/>
      <c r="D13" s="65">
        <v>412101.46269999997</v>
      </c>
      <c r="E13" s="65">
        <v>752370.87430000002</v>
      </c>
      <c r="F13" s="66">
        <v>54.773712908998</v>
      </c>
      <c r="G13" s="65">
        <v>482798.1433</v>
      </c>
      <c r="H13" s="66">
        <v>-14.643113603705499</v>
      </c>
      <c r="I13" s="65">
        <v>64407.250200000002</v>
      </c>
      <c r="J13" s="66">
        <v>15.628978790324499</v>
      </c>
      <c r="K13" s="65">
        <v>85138.092099999994</v>
      </c>
      <c r="L13" s="66">
        <v>17.634303959428699</v>
      </c>
      <c r="M13" s="66">
        <v>-0.243496669806158</v>
      </c>
      <c r="N13" s="65">
        <v>1573296.5714</v>
      </c>
      <c r="O13" s="65">
        <v>1573296.5714</v>
      </c>
      <c r="P13" s="65">
        <v>11130</v>
      </c>
      <c r="Q13" s="65">
        <v>11342</v>
      </c>
      <c r="R13" s="66">
        <v>-1.86915887850467</v>
      </c>
      <c r="S13" s="65">
        <v>37.026187124887699</v>
      </c>
      <c r="T13" s="65">
        <v>40.113446711338398</v>
      </c>
      <c r="U13" s="67">
        <v>-8.3380434934807095</v>
      </c>
      <c r="V13" s="52"/>
      <c r="W13" s="52"/>
    </row>
    <row r="14" spans="1:23" ht="14.25" thickBot="1">
      <c r="A14" s="40"/>
      <c r="B14" s="42" t="s">
        <v>12</v>
      </c>
      <c r="C14" s="43"/>
      <c r="D14" s="65">
        <v>183769.75649999999</v>
      </c>
      <c r="E14" s="65">
        <v>275084.26049999997</v>
      </c>
      <c r="F14" s="66">
        <v>66.804896858139202</v>
      </c>
      <c r="G14" s="65">
        <v>231856.26699999999</v>
      </c>
      <c r="H14" s="66">
        <v>-20.7397932875371</v>
      </c>
      <c r="I14" s="65">
        <v>32321.382900000001</v>
      </c>
      <c r="J14" s="66">
        <v>17.587977214302899</v>
      </c>
      <c r="K14" s="65">
        <v>44504.627800000002</v>
      </c>
      <c r="L14" s="66">
        <v>19.194921222465801</v>
      </c>
      <c r="M14" s="66">
        <v>-0.273752315259224</v>
      </c>
      <c r="N14" s="65">
        <v>925563.43790000002</v>
      </c>
      <c r="O14" s="65">
        <v>925563.43790000002</v>
      </c>
      <c r="P14" s="65">
        <v>2603</v>
      </c>
      <c r="Q14" s="65">
        <v>2674</v>
      </c>
      <c r="R14" s="66">
        <v>-2.65519820493643</v>
      </c>
      <c r="S14" s="65">
        <v>70.599214944294999</v>
      </c>
      <c r="T14" s="65">
        <v>73.315724083769595</v>
      </c>
      <c r="U14" s="67">
        <v>-3.8477894430100998</v>
      </c>
      <c r="V14" s="52"/>
      <c r="W14" s="52"/>
    </row>
    <row r="15" spans="1:23" ht="14.25" thickBot="1">
      <c r="A15" s="40"/>
      <c r="B15" s="42" t="s">
        <v>13</v>
      </c>
      <c r="C15" s="43"/>
      <c r="D15" s="65">
        <v>229499.2721</v>
      </c>
      <c r="E15" s="65">
        <v>158658.4988</v>
      </c>
      <c r="F15" s="66">
        <v>144.649844688938</v>
      </c>
      <c r="G15" s="65">
        <v>137744.72500000001</v>
      </c>
      <c r="H15" s="66">
        <v>66.612022420459297</v>
      </c>
      <c r="I15" s="65">
        <v>12560.655699999999</v>
      </c>
      <c r="J15" s="66">
        <v>5.4730699514057397</v>
      </c>
      <c r="K15" s="65">
        <v>27999.198100000001</v>
      </c>
      <c r="L15" s="66">
        <v>20.326875021892899</v>
      </c>
      <c r="M15" s="66">
        <v>-0.55139230576749998</v>
      </c>
      <c r="N15" s="65">
        <v>504675.7317</v>
      </c>
      <c r="O15" s="65">
        <v>504675.7317</v>
      </c>
      <c r="P15" s="65">
        <v>3148</v>
      </c>
      <c r="Q15" s="65">
        <v>3249</v>
      </c>
      <c r="R15" s="66">
        <v>-3.1086488150200098</v>
      </c>
      <c r="S15" s="65">
        <v>72.903199523506999</v>
      </c>
      <c r="T15" s="65">
        <v>30.2162605109264</v>
      </c>
      <c r="U15" s="67">
        <v>58.552902055850801</v>
      </c>
      <c r="V15" s="52"/>
      <c r="W15" s="52"/>
    </row>
    <row r="16" spans="1:23" ht="14.25" thickBot="1">
      <c r="A16" s="40"/>
      <c r="B16" s="42" t="s">
        <v>14</v>
      </c>
      <c r="C16" s="43"/>
      <c r="D16" s="65">
        <v>775436.54610000004</v>
      </c>
      <c r="E16" s="65">
        <v>904027.17839999998</v>
      </c>
      <c r="F16" s="66">
        <v>85.775800178089</v>
      </c>
      <c r="G16" s="65">
        <v>623798.25939999998</v>
      </c>
      <c r="H16" s="66">
        <v>24.3088665950837</v>
      </c>
      <c r="I16" s="65">
        <v>41427.212800000001</v>
      </c>
      <c r="J16" s="66">
        <v>5.34243749644701</v>
      </c>
      <c r="K16" s="65">
        <v>22621.697</v>
      </c>
      <c r="L16" s="66">
        <v>3.6264443927366301</v>
      </c>
      <c r="M16" s="66">
        <v>0.83130438003833196</v>
      </c>
      <c r="N16" s="65">
        <v>3042429.9889000002</v>
      </c>
      <c r="O16" s="65">
        <v>3042429.9889000002</v>
      </c>
      <c r="P16" s="65">
        <v>41201</v>
      </c>
      <c r="Q16" s="65">
        <v>38082</v>
      </c>
      <c r="R16" s="66">
        <v>8.1902211018329005</v>
      </c>
      <c r="S16" s="65">
        <v>18.8208185747919</v>
      </c>
      <c r="T16" s="65">
        <v>18.467177453915198</v>
      </c>
      <c r="U16" s="67">
        <v>1.8789890539102101</v>
      </c>
      <c r="V16" s="52"/>
      <c r="W16" s="52"/>
    </row>
    <row r="17" spans="1:21" ht="12" thickBot="1">
      <c r="A17" s="40"/>
      <c r="B17" s="42" t="s">
        <v>15</v>
      </c>
      <c r="C17" s="43"/>
      <c r="D17" s="65">
        <v>594529.821</v>
      </c>
      <c r="E17" s="65">
        <v>1068105.5485</v>
      </c>
      <c r="F17" s="66">
        <v>55.662085253178503</v>
      </c>
      <c r="G17" s="65">
        <v>373223.90049999999</v>
      </c>
      <c r="H17" s="66">
        <v>59.2957525505524</v>
      </c>
      <c r="I17" s="65">
        <v>2202.3226</v>
      </c>
      <c r="J17" s="66">
        <v>0.37043097288134202</v>
      </c>
      <c r="K17" s="65">
        <v>54826.434800000003</v>
      </c>
      <c r="L17" s="66">
        <v>14.6899581528809</v>
      </c>
      <c r="M17" s="66">
        <v>-0.95983100838065105</v>
      </c>
      <c r="N17" s="65">
        <v>10081284.5439</v>
      </c>
      <c r="O17" s="65">
        <v>10081284.5439</v>
      </c>
      <c r="P17" s="65">
        <v>10599</v>
      </c>
      <c r="Q17" s="65">
        <v>10012</v>
      </c>
      <c r="R17" s="66">
        <v>5.8629644426688099</v>
      </c>
      <c r="S17" s="65">
        <v>56.093010755731697</v>
      </c>
      <c r="T17" s="65">
        <v>60.001479874151002</v>
      </c>
      <c r="U17" s="67">
        <v>-6.9678362166002401</v>
      </c>
    </row>
    <row r="18" spans="1:21" ht="12" thickBot="1">
      <c r="A18" s="40"/>
      <c r="B18" s="42" t="s">
        <v>16</v>
      </c>
      <c r="C18" s="43"/>
      <c r="D18" s="65">
        <v>2067292.1481999999</v>
      </c>
      <c r="E18" s="65">
        <v>3257853.2519999999</v>
      </c>
      <c r="F18" s="66">
        <v>63.455655865741903</v>
      </c>
      <c r="G18" s="65">
        <v>1873971.9663</v>
      </c>
      <c r="H18" s="66">
        <v>10.316065841779601</v>
      </c>
      <c r="I18" s="65">
        <v>307018.6899</v>
      </c>
      <c r="J18" s="66">
        <v>14.8512482944088</v>
      </c>
      <c r="K18" s="65">
        <v>322634.46629999997</v>
      </c>
      <c r="L18" s="66">
        <v>17.216611139440602</v>
      </c>
      <c r="M18" s="66">
        <v>-4.8400831377635997E-2</v>
      </c>
      <c r="N18" s="65">
        <v>10864004.720000001</v>
      </c>
      <c r="O18" s="65">
        <v>10864004.720000001</v>
      </c>
      <c r="P18" s="65">
        <v>91226</v>
      </c>
      <c r="Q18" s="65">
        <v>82773</v>
      </c>
      <c r="R18" s="66">
        <v>10.2122672852259</v>
      </c>
      <c r="S18" s="65">
        <v>22.661216629031198</v>
      </c>
      <c r="T18" s="65">
        <v>22.121125816389402</v>
      </c>
      <c r="U18" s="67">
        <v>2.38332663900264</v>
      </c>
    </row>
    <row r="19" spans="1:21" ht="12" thickBot="1">
      <c r="A19" s="40"/>
      <c r="B19" s="42" t="s">
        <v>17</v>
      </c>
      <c r="C19" s="43"/>
      <c r="D19" s="65">
        <v>1256743.5238999999</v>
      </c>
      <c r="E19" s="65">
        <v>1063009.5294999999</v>
      </c>
      <c r="F19" s="66">
        <v>118.225047755793</v>
      </c>
      <c r="G19" s="65">
        <v>812386.89370000002</v>
      </c>
      <c r="H19" s="66">
        <v>54.697661132393101</v>
      </c>
      <c r="I19" s="65">
        <v>-2025.5596</v>
      </c>
      <c r="J19" s="66">
        <v>-0.16117525664378701</v>
      </c>
      <c r="K19" s="65">
        <v>34990.591</v>
      </c>
      <c r="L19" s="66">
        <v>4.3071338633537097</v>
      </c>
      <c r="M19" s="66">
        <v>-1.05788869356336</v>
      </c>
      <c r="N19" s="65">
        <v>4682019.9612999996</v>
      </c>
      <c r="O19" s="65">
        <v>4682019.9612999996</v>
      </c>
      <c r="P19" s="65">
        <v>19235</v>
      </c>
      <c r="Q19" s="65">
        <v>18290</v>
      </c>
      <c r="R19" s="66">
        <v>5.1667577911427101</v>
      </c>
      <c r="S19" s="65">
        <v>65.336289259162996</v>
      </c>
      <c r="T19" s="65">
        <v>59.3286892782941</v>
      </c>
      <c r="U19" s="67">
        <v>9.1948900817417094</v>
      </c>
    </row>
    <row r="20" spans="1:21" ht="12" thickBot="1">
      <c r="A20" s="40"/>
      <c r="B20" s="42" t="s">
        <v>18</v>
      </c>
      <c r="C20" s="43"/>
      <c r="D20" s="65">
        <v>2039012.5152</v>
      </c>
      <c r="E20" s="65">
        <v>1354989.2867999999</v>
      </c>
      <c r="F20" s="66">
        <v>150.481818200601</v>
      </c>
      <c r="G20" s="65">
        <v>1207760.6059000001</v>
      </c>
      <c r="H20" s="66">
        <v>68.8258836427744</v>
      </c>
      <c r="I20" s="65">
        <v>86286.076100000006</v>
      </c>
      <c r="J20" s="66">
        <v>4.2317580425217001</v>
      </c>
      <c r="K20" s="65">
        <v>74835.831900000005</v>
      </c>
      <c r="L20" s="66">
        <v>6.1962471316270298</v>
      </c>
      <c r="M20" s="66">
        <v>0.15300483617661201</v>
      </c>
      <c r="N20" s="65">
        <v>11129596.5891</v>
      </c>
      <c r="O20" s="65">
        <v>11129596.5891</v>
      </c>
      <c r="P20" s="65">
        <v>52143</v>
      </c>
      <c r="Q20" s="65">
        <v>52458</v>
      </c>
      <c r="R20" s="66">
        <v>-0.60048038430744499</v>
      </c>
      <c r="S20" s="65">
        <v>39.104242471664499</v>
      </c>
      <c r="T20" s="65">
        <v>47.231714743223201</v>
      </c>
      <c r="U20" s="67">
        <v>-20.784118954479101</v>
      </c>
    </row>
    <row r="21" spans="1:21" ht="12" thickBot="1">
      <c r="A21" s="40"/>
      <c r="B21" s="42" t="s">
        <v>19</v>
      </c>
      <c r="C21" s="43"/>
      <c r="D21" s="65">
        <v>429047.71429999999</v>
      </c>
      <c r="E21" s="65">
        <v>662001.47589999996</v>
      </c>
      <c r="F21" s="66">
        <v>64.81068848324</v>
      </c>
      <c r="G21" s="65">
        <v>412897.94</v>
      </c>
      <c r="H21" s="66">
        <v>3.9113235343339201</v>
      </c>
      <c r="I21" s="65">
        <v>52010.255400000002</v>
      </c>
      <c r="J21" s="66">
        <v>12.122254394212501</v>
      </c>
      <c r="K21" s="65">
        <v>60200.609700000001</v>
      </c>
      <c r="L21" s="66">
        <v>14.5800218087792</v>
      </c>
      <c r="M21" s="66">
        <v>-0.13605101909790099</v>
      </c>
      <c r="N21" s="65">
        <v>1457788.4175</v>
      </c>
      <c r="O21" s="65">
        <v>1457788.4175</v>
      </c>
      <c r="P21" s="65">
        <v>35863</v>
      </c>
      <c r="Q21" s="65">
        <v>33088</v>
      </c>
      <c r="R21" s="66">
        <v>8.3867263056092796</v>
      </c>
      <c r="S21" s="65">
        <v>11.9635199035217</v>
      </c>
      <c r="T21" s="65">
        <v>11.9867413503385</v>
      </c>
      <c r="U21" s="67">
        <v>-0.19410212883851799</v>
      </c>
    </row>
    <row r="22" spans="1:21" ht="12" thickBot="1">
      <c r="A22" s="40"/>
      <c r="B22" s="42" t="s">
        <v>20</v>
      </c>
      <c r="C22" s="43"/>
      <c r="D22" s="65">
        <v>1321034.3333000001</v>
      </c>
      <c r="E22" s="65">
        <v>1514694.5064000001</v>
      </c>
      <c r="F22" s="66">
        <v>87.214572160806497</v>
      </c>
      <c r="G22" s="65">
        <v>870960.28410000005</v>
      </c>
      <c r="H22" s="66">
        <v>51.675611094607</v>
      </c>
      <c r="I22" s="65">
        <v>-6663.3593000000001</v>
      </c>
      <c r="J22" s="66">
        <v>-0.50440470259047998</v>
      </c>
      <c r="K22" s="65">
        <v>119303.06909999999</v>
      </c>
      <c r="L22" s="66">
        <v>13.6978770763676</v>
      </c>
      <c r="M22" s="66">
        <v>-1.0558523711943599</v>
      </c>
      <c r="N22" s="65">
        <v>4371931.2947000004</v>
      </c>
      <c r="O22" s="65">
        <v>4371931.2947000004</v>
      </c>
      <c r="P22" s="65">
        <v>74079</v>
      </c>
      <c r="Q22" s="65">
        <v>67928</v>
      </c>
      <c r="R22" s="66">
        <v>9.0551760687786995</v>
      </c>
      <c r="S22" s="65">
        <v>17.8327776198383</v>
      </c>
      <c r="T22" s="65">
        <v>16.8131935519962</v>
      </c>
      <c r="U22" s="67">
        <v>5.7174720033955797</v>
      </c>
    </row>
    <row r="23" spans="1:21" ht="12" thickBot="1">
      <c r="A23" s="40"/>
      <c r="B23" s="42" t="s">
        <v>21</v>
      </c>
      <c r="C23" s="43"/>
      <c r="D23" s="65">
        <v>5355092.5924000004</v>
      </c>
      <c r="E23" s="65">
        <v>3331233.0276000001</v>
      </c>
      <c r="F23" s="66">
        <v>160.75406757893799</v>
      </c>
      <c r="G23" s="65">
        <v>2165889.2319999998</v>
      </c>
      <c r="H23" s="66">
        <v>147.24683576985399</v>
      </c>
      <c r="I23" s="65">
        <v>191211.43040000001</v>
      </c>
      <c r="J23" s="66">
        <v>3.5706465780137799</v>
      </c>
      <c r="K23" s="65">
        <v>282957.91279999999</v>
      </c>
      <c r="L23" s="66">
        <v>13.064283649386599</v>
      </c>
      <c r="M23" s="66">
        <v>-0.32424073775539902</v>
      </c>
      <c r="N23" s="65">
        <v>18692228.847100001</v>
      </c>
      <c r="O23" s="65">
        <v>18692228.847100001</v>
      </c>
      <c r="P23" s="65">
        <v>117844</v>
      </c>
      <c r="Q23" s="65">
        <v>108496</v>
      </c>
      <c r="R23" s="66">
        <v>8.6159858427960394</v>
      </c>
      <c r="S23" s="65">
        <v>45.442216764536198</v>
      </c>
      <c r="T23" s="65">
        <v>44.579314463206003</v>
      </c>
      <c r="U23" s="67">
        <v>1.8989001038425699</v>
      </c>
    </row>
    <row r="24" spans="1:21" ht="12" thickBot="1">
      <c r="A24" s="40"/>
      <c r="B24" s="42" t="s">
        <v>22</v>
      </c>
      <c r="C24" s="43"/>
      <c r="D24" s="65">
        <v>303685.32150000002</v>
      </c>
      <c r="E24" s="65">
        <v>523854.26679999998</v>
      </c>
      <c r="F24" s="66">
        <v>57.971336829054202</v>
      </c>
      <c r="G24" s="65">
        <v>349202.58720000001</v>
      </c>
      <c r="H24" s="66">
        <v>-13.0346301454894</v>
      </c>
      <c r="I24" s="65">
        <v>55309.780599999998</v>
      </c>
      <c r="J24" s="66">
        <v>18.212859392349699</v>
      </c>
      <c r="K24" s="65">
        <v>53020.938499999997</v>
      </c>
      <c r="L24" s="66">
        <v>15.183432323665199</v>
      </c>
      <c r="M24" s="66">
        <v>4.3168645534254001E-2</v>
      </c>
      <c r="N24" s="65">
        <v>1169334.6503000001</v>
      </c>
      <c r="O24" s="65">
        <v>1169334.6503000001</v>
      </c>
      <c r="P24" s="65">
        <v>30170</v>
      </c>
      <c r="Q24" s="65">
        <v>28417</v>
      </c>
      <c r="R24" s="66">
        <v>6.1688425942217702</v>
      </c>
      <c r="S24" s="65">
        <v>10.065804491216401</v>
      </c>
      <c r="T24" s="65">
        <v>10.178626177991999</v>
      </c>
      <c r="U24" s="67">
        <v>-1.1208412290746901</v>
      </c>
    </row>
    <row r="25" spans="1:21" ht="12" thickBot="1">
      <c r="A25" s="40"/>
      <c r="B25" s="42" t="s">
        <v>23</v>
      </c>
      <c r="C25" s="43"/>
      <c r="D25" s="65">
        <v>537520.3456</v>
      </c>
      <c r="E25" s="65">
        <v>716976.88659999997</v>
      </c>
      <c r="F25" s="66">
        <v>74.970386862677401</v>
      </c>
      <c r="G25" s="65">
        <v>580058.81330000004</v>
      </c>
      <c r="H25" s="66">
        <v>-7.3334749381696902</v>
      </c>
      <c r="I25" s="65">
        <v>-12529.5762</v>
      </c>
      <c r="J25" s="66">
        <v>-2.3309957106859001</v>
      </c>
      <c r="K25" s="65">
        <v>61719.198299999996</v>
      </c>
      <c r="L25" s="66">
        <v>10.6401621499163</v>
      </c>
      <c r="M25" s="66">
        <v>-1.2030093803081701</v>
      </c>
      <c r="N25" s="65">
        <v>2058289.3455000001</v>
      </c>
      <c r="O25" s="65">
        <v>2058289.3455000001</v>
      </c>
      <c r="P25" s="65">
        <v>23907</v>
      </c>
      <c r="Q25" s="65">
        <v>22581</v>
      </c>
      <c r="R25" s="66">
        <v>5.8721934369602797</v>
      </c>
      <c r="S25" s="65">
        <v>22.4838058141967</v>
      </c>
      <c r="T25" s="65">
        <v>24.034132934768198</v>
      </c>
      <c r="U25" s="67">
        <v>-6.8953055963176304</v>
      </c>
    </row>
    <row r="26" spans="1:21" ht="12" thickBot="1">
      <c r="A26" s="40"/>
      <c r="B26" s="42" t="s">
        <v>24</v>
      </c>
      <c r="C26" s="43"/>
      <c r="D26" s="65">
        <v>871287.47549999994</v>
      </c>
      <c r="E26" s="65">
        <v>812561.81169999996</v>
      </c>
      <c r="F26" s="66">
        <v>107.227224188291</v>
      </c>
      <c r="G26" s="65">
        <v>622742.29460000002</v>
      </c>
      <c r="H26" s="66">
        <v>39.911402044668499</v>
      </c>
      <c r="I26" s="65">
        <v>143248.0526</v>
      </c>
      <c r="J26" s="66">
        <v>16.440963129625501</v>
      </c>
      <c r="K26" s="65">
        <v>125863.448</v>
      </c>
      <c r="L26" s="66">
        <v>20.211161035857501</v>
      </c>
      <c r="M26" s="66">
        <v>0.13812274235487301</v>
      </c>
      <c r="N26" s="65">
        <v>3493948.8736</v>
      </c>
      <c r="O26" s="65">
        <v>3493948.8736</v>
      </c>
      <c r="P26" s="65">
        <v>61998</v>
      </c>
      <c r="Q26" s="65">
        <v>60466</v>
      </c>
      <c r="R26" s="66">
        <v>2.5336552773459502</v>
      </c>
      <c r="S26" s="65">
        <v>14.0534771363592</v>
      </c>
      <c r="T26" s="65">
        <v>14.2584174279761</v>
      </c>
      <c r="U26" s="67">
        <v>-1.4582888606734501</v>
      </c>
    </row>
    <row r="27" spans="1:21" ht="12" thickBot="1">
      <c r="A27" s="40"/>
      <c r="B27" s="42" t="s">
        <v>25</v>
      </c>
      <c r="C27" s="43"/>
      <c r="D27" s="65">
        <v>301379.17340000003</v>
      </c>
      <c r="E27" s="65">
        <v>444561.95169999998</v>
      </c>
      <c r="F27" s="66">
        <v>67.792390295104994</v>
      </c>
      <c r="G27" s="65">
        <v>312857.09980000003</v>
      </c>
      <c r="H27" s="66">
        <v>-3.6687441030865302</v>
      </c>
      <c r="I27" s="65">
        <v>84043.315700000006</v>
      </c>
      <c r="J27" s="66">
        <v>27.886238704509001</v>
      </c>
      <c r="K27" s="65">
        <v>91594.887000000002</v>
      </c>
      <c r="L27" s="66">
        <v>29.276908549799199</v>
      </c>
      <c r="M27" s="66">
        <v>-8.2445336714045997E-2</v>
      </c>
      <c r="N27" s="65">
        <v>996711.42940000002</v>
      </c>
      <c r="O27" s="65">
        <v>996711.42940000002</v>
      </c>
      <c r="P27" s="65">
        <v>38179</v>
      </c>
      <c r="Q27" s="65">
        <v>35951</v>
      </c>
      <c r="R27" s="66">
        <v>6.19732413562906</v>
      </c>
      <c r="S27" s="65">
        <v>7.8938467063045099</v>
      </c>
      <c r="T27" s="65">
        <v>7.1471737253483898</v>
      </c>
      <c r="U27" s="67">
        <v>9.4589242575458492</v>
      </c>
    </row>
    <row r="28" spans="1:21" ht="12" thickBot="1">
      <c r="A28" s="40"/>
      <c r="B28" s="42" t="s">
        <v>26</v>
      </c>
      <c r="C28" s="43"/>
      <c r="D28" s="65">
        <v>1184262.4620000001</v>
      </c>
      <c r="E28" s="65">
        <v>2009418.3026999999</v>
      </c>
      <c r="F28" s="66">
        <v>58.935586503255202</v>
      </c>
      <c r="G28" s="65">
        <v>1431302.4859</v>
      </c>
      <c r="H28" s="66">
        <v>-17.259805410361</v>
      </c>
      <c r="I28" s="65">
        <v>62372.790099999998</v>
      </c>
      <c r="J28" s="66">
        <v>5.2668046232474399</v>
      </c>
      <c r="K28" s="65">
        <v>72212.082599999994</v>
      </c>
      <c r="L28" s="66">
        <v>5.0452006694163698</v>
      </c>
      <c r="M28" s="66">
        <v>-0.136255487249997</v>
      </c>
      <c r="N28" s="65">
        <v>4654754.9786999999</v>
      </c>
      <c r="O28" s="65">
        <v>4654754.9786999999</v>
      </c>
      <c r="P28" s="65">
        <v>44663</v>
      </c>
      <c r="Q28" s="65">
        <v>49093</v>
      </c>
      <c r="R28" s="66">
        <v>-9.0236897317336506</v>
      </c>
      <c r="S28" s="65">
        <v>26.515515348274899</v>
      </c>
      <c r="T28" s="65">
        <v>29.393994131546201</v>
      </c>
      <c r="U28" s="67">
        <v>-10.8558281649942</v>
      </c>
    </row>
    <row r="29" spans="1:21" ht="12" thickBot="1">
      <c r="A29" s="40"/>
      <c r="B29" s="42" t="s">
        <v>27</v>
      </c>
      <c r="C29" s="43"/>
      <c r="D29" s="65">
        <v>658450.62959999999</v>
      </c>
      <c r="E29" s="65">
        <v>843357.7879</v>
      </c>
      <c r="F29" s="66">
        <v>78.074885777668896</v>
      </c>
      <c r="G29" s="65">
        <v>811620.53020000004</v>
      </c>
      <c r="H29" s="66">
        <v>-18.872107703122801</v>
      </c>
      <c r="I29" s="65">
        <v>96563.9522</v>
      </c>
      <c r="J29" s="66">
        <v>14.6653291619846</v>
      </c>
      <c r="K29" s="65">
        <v>172504.6476</v>
      </c>
      <c r="L29" s="66">
        <v>21.254347466727001</v>
      </c>
      <c r="M29" s="66">
        <v>-0.440224054577878</v>
      </c>
      <c r="N29" s="65">
        <v>2204974.7091000001</v>
      </c>
      <c r="O29" s="65">
        <v>2204974.7091000001</v>
      </c>
      <c r="P29" s="65">
        <v>102926</v>
      </c>
      <c r="Q29" s="65">
        <v>103762</v>
      </c>
      <c r="R29" s="66">
        <v>-0.80568994429559604</v>
      </c>
      <c r="S29" s="65">
        <v>6.3973206925363897</v>
      </c>
      <c r="T29" s="65">
        <v>6.2706574825080503</v>
      </c>
      <c r="U29" s="67">
        <v>1.9799415429667599</v>
      </c>
    </row>
    <row r="30" spans="1:21" ht="12" thickBot="1">
      <c r="A30" s="40"/>
      <c r="B30" s="42" t="s">
        <v>28</v>
      </c>
      <c r="C30" s="43"/>
      <c r="D30" s="65">
        <v>1127752.7657999999</v>
      </c>
      <c r="E30" s="65">
        <v>1388941.7031</v>
      </c>
      <c r="F30" s="66">
        <v>81.195111593449298</v>
      </c>
      <c r="G30" s="65">
        <v>849020.4412</v>
      </c>
      <c r="H30" s="66">
        <v>32.829872058915498</v>
      </c>
      <c r="I30" s="65">
        <v>165064.79250000001</v>
      </c>
      <c r="J30" s="66">
        <v>14.636611632063399</v>
      </c>
      <c r="K30" s="65">
        <v>155847.4106</v>
      </c>
      <c r="L30" s="66">
        <v>18.356143508126401</v>
      </c>
      <c r="M30" s="66">
        <v>5.9143631995641002E-2</v>
      </c>
      <c r="N30" s="65">
        <v>3804989.6477999999</v>
      </c>
      <c r="O30" s="65">
        <v>3804989.6477999999</v>
      </c>
      <c r="P30" s="65">
        <v>77388</v>
      </c>
      <c r="Q30" s="65">
        <v>73553</v>
      </c>
      <c r="R30" s="66">
        <v>5.2139273720990298</v>
      </c>
      <c r="S30" s="65">
        <v>14.572708505194599</v>
      </c>
      <c r="T30" s="65">
        <v>14.364897075578201</v>
      </c>
      <c r="U30" s="67">
        <v>1.42603160930839</v>
      </c>
    </row>
    <row r="31" spans="1:21" ht="12" thickBot="1">
      <c r="A31" s="40"/>
      <c r="B31" s="42" t="s">
        <v>29</v>
      </c>
      <c r="C31" s="43"/>
      <c r="D31" s="65">
        <v>3152299.7119999998</v>
      </c>
      <c r="E31" s="65">
        <v>2427337.7900999999</v>
      </c>
      <c r="F31" s="66">
        <v>129.866544526962</v>
      </c>
      <c r="G31" s="65">
        <v>2154219.7105999999</v>
      </c>
      <c r="H31" s="66">
        <v>46.331393055632702</v>
      </c>
      <c r="I31" s="65">
        <v>-87910.941900000005</v>
      </c>
      <c r="J31" s="66">
        <v>-2.7887875497797898</v>
      </c>
      <c r="K31" s="65">
        <v>-42933.657099999997</v>
      </c>
      <c r="L31" s="66">
        <v>-1.9930027048189101</v>
      </c>
      <c r="M31" s="66">
        <v>1.04759966511215</v>
      </c>
      <c r="N31" s="65">
        <v>27727245.0306</v>
      </c>
      <c r="O31" s="65">
        <v>27727245.0306</v>
      </c>
      <c r="P31" s="65">
        <v>65837</v>
      </c>
      <c r="Q31" s="65">
        <v>74569</v>
      </c>
      <c r="R31" s="66">
        <v>-11.7099599029087</v>
      </c>
      <c r="S31" s="65">
        <v>47.880366845390903</v>
      </c>
      <c r="T31" s="65">
        <v>50.060523079295699</v>
      </c>
      <c r="U31" s="67">
        <v>-4.55334070631638</v>
      </c>
    </row>
    <row r="32" spans="1:21" ht="12" thickBot="1">
      <c r="A32" s="40"/>
      <c r="B32" s="42" t="s">
        <v>30</v>
      </c>
      <c r="C32" s="43"/>
      <c r="D32" s="65">
        <v>140469.0863</v>
      </c>
      <c r="E32" s="65">
        <v>210531.31159999999</v>
      </c>
      <c r="F32" s="66">
        <v>66.721232690976095</v>
      </c>
      <c r="G32" s="65">
        <v>152463.625</v>
      </c>
      <c r="H32" s="66">
        <v>-7.8671477868901496</v>
      </c>
      <c r="I32" s="65">
        <v>37825.517200000002</v>
      </c>
      <c r="J32" s="66">
        <v>26.928001168325402</v>
      </c>
      <c r="K32" s="65">
        <v>43800.246500000001</v>
      </c>
      <c r="L32" s="66">
        <v>28.728325526826499</v>
      </c>
      <c r="M32" s="66">
        <v>-0.13640857706131901</v>
      </c>
      <c r="N32" s="65">
        <v>490569.28019999998</v>
      </c>
      <c r="O32" s="65">
        <v>490569.28019999998</v>
      </c>
      <c r="P32" s="65">
        <v>28869</v>
      </c>
      <c r="Q32" s="65">
        <v>27174</v>
      </c>
      <c r="R32" s="66">
        <v>6.2375800397438601</v>
      </c>
      <c r="S32" s="65">
        <v>4.86574132460425</v>
      </c>
      <c r="T32" s="65">
        <v>4.9260406344299703</v>
      </c>
      <c r="U32" s="67">
        <v>-1.23926254609575</v>
      </c>
    </row>
    <row r="33" spans="1:21" ht="12" thickBot="1">
      <c r="A33" s="40"/>
      <c r="B33" s="42" t="s">
        <v>31</v>
      </c>
      <c r="C33" s="43"/>
      <c r="D33" s="65">
        <v>11.538500000000001</v>
      </c>
      <c r="E33" s="68"/>
      <c r="F33" s="68"/>
      <c r="G33" s="65">
        <v>175.47030000000001</v>
      </c>
      <c r="H33" s="66">
        <v>-93.424243304992402</v>
      </c>
      <c r="I33" s="65">
        <v>2.2465999999999999</v>
      </c>
      <c r="J33" s="66">
        <v>19.470468431771899</v>
      </c>
      <c r="K33" s="65">
        <v>33.435600000000001</v>
      </c>
      <c r="L33" s="66">
        <v>19.0548485983098</v>
      </c>
      <c r="M33" s="66">
        <v>-0.93280814461232897</v>
      </c>
      <c r="N33" s="65">
        <v>46.215299999999999</v>
      </c>
      <c r="O33" s="65">
        <v>46.215299999999999</v>
      </c>
      <c r="P33" s="65">
        <v>2</v>
      </c>
      <c r="Q33" s="65">
        <v>3</v>
      </c>
      <c r="R33" s="66">
        <v>-33.3333333333333</v>
      </c>
      <c r="S33" s="65">
        <v>5.7692500000000004</v>
      </c>
      <c r="T33" s="65">
        <v>8.46383333333333</v>
      </c>
      <c r="U33" s="67">
        <v>-46.705955424593</v>
      </c>
    </row>
    <row r="34" spans="1:21" ht="12" thickBot="1">
      <c r="A34" s="40"/>
      <c r="B34" s="42" t="s">
        <v>32</v>
      </c>
      <c r="C34" s="43"/>
      <c r="D34" s="65">
        <v>537283.08959999995</v>
      </c>
      <c r="E34" s="65">
        <v>460994.99400000001</v>
      </c>
      <c r="F34" s="66">
        <v>116.548573540475</v>
      </c>
      <c r="G34" s="65">
        <v>262341.76620000001</v>
      </c>
      <c r="H34" s="66">
        <v>104.80272637579</v>
      </c>
      <c r="I34" s="65">
        <v>18368.385300000002</v>
      </c>
      <c r="J34" s="66">
        <v>3.41875366181262</v>
      </c>
      <c r="K34" s="65">
        <v>30597.343400000002</v>
      </c>
      <c r="L34" s="66">
        <v>11.6631613193736</v>
      </c>
      <c r="M34" s="66">
        <v>-0.39967385207697498</v>
      </c>
      <c r="N34" s="65">
        <v>1806373.3984999999</v>
      </c>
      <c r="O34" s="65">
        <v>1806373.3984999999</v>
      </c>
      <c r="P34" s="65">
        <v>25250</v>
      </c>
      <c r="Q34" s="65">
        <v>24683</v>
      </c>
      <c r="R34" s="66">
        <v>2.2971275776850502</v>
      </c>
      <c r="S34" s="65">
        <v>21.278538201980201</v>
      </c>
      <c r="T34" s="65">
        <v>20.921575294737298</v>
      </c>
      <c r="U34" s="67">
        <v>1.6775725092323699</v>
      </c>
    </row>
    <row r="35" spans="1:21" ht="12" thickBot="1">
      <c r="A35" s="40"/>
      <c r="B35" s="42" t="s">
        <v>37</v>
      </c>
      <c r="C35" s="43"/>
      <c r="D35" s="68"/>
      <c r="E35" s="65">
        <v>931852.88549999997</v>
      </c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9"/>
    </row>
    <row r="36" spans="1:21" ht="12" thickBot="1">
      <c r="A36" s="40"/>
      <c r="B36" s="42" t="s">
        <v>38</v>
      </c>
      <c r="C36" s="43"/>
      <c r="D36" s="68"/>
      <c r="E36" s="65">
        <v>177552.83840000001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0"/>
      <c r="B37" s="42" t="s">
        <v>39</v>
      </c>
      <c r="C37" s="43"/>
      <c r="D37" s="68"/>
      <c r="E37" s="65">
        <v>297521.44540000003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40"/>
      <c r="B38" s="42" t="s">
        <v>33</v>
      </c>
      <c r="C38" s="43"/>
      <c r="D38" s="65">
        <v>295822.21720000001</v>
      </c>
      <c r="E38" s="65">
        <v>405994.50880000001</v>
      </c>
      <c r="F38" s="66">
        <v>72.863600563062604</v>
      </c>
      <c r="G38" s="65">
        <v>379740.77</v>
      </c>
      <c r="H38" s="66">
        <v>-22.098905208413601</v>
      </c>
      <c r="I38" s="65">
        <v>12161.2804</v>
      </c>
      <c r="J38" s="66">
        <v>4.1110098203942496</v>
      </c>
      <c r="K38" s="65">
        <v>18824.145400000001</v>
      </c>
      <c r="L38" s="66">
        <v>4.9571041318529003</v>
      </c>
      <c r="M38" s="66">
        <v>-0.35395312023036102</v>
      </c>
      <c r="N38" s="65">
        <v>1592138.4842000001</v>
      </c>
      <c r="O38" s="65">
        <v>1592138.4842000001</v>
      </c>
      <c r="P38" s="65">
        <v>713</v>
      </c>
      <c r="Q38" s="65">
        <v>633</v>
      </c>
      <c r="R38" s="66">
        <v>12.6382306477093</v>
      </c>
      <c r="S38" s="65">
        <v>414.89792033660598</v>
      </c>
      <c r="T38" s="65">
        <v>444.98655987361798</v>
      </c>
      <c r="U38" s="67">
        <v>-7.2520584129708103</v>
      </c>
    </row>
    <row r="39" spans="1:21" ht="12" customHeight="1" thickBot="1">
      <c r="A39" s="40"/>
      <c r="B39" s="42" t="s">
        <v>34</v>
      </c>
      <c r="C39" s="43"/>
      <c r="D39" s="65">
        <v>1237620.3887</v>
      </c>
      <c r="E39" s="65">
        <v>625883.52870000002</v>
      </c>
      <c r="F39" s="66">
        <v>197.739728231963</v>
      </c>
      <c r="G39" s="65">
        <v>992947.09400000004</v>
      </c>
      <c r="H39" s="66">
        <v>24.641120980006601</v>
      </c>
      <c r="I39" s="65">
        <v>58986.898000000001</v>
      </c>
      <c r="J39" s="66">
        <v>4.7661543506050403</v>
      </c>
      <c r="K39" s="65">
        <v>76283.909499999994</v>
      </c>
      <c r="L39" s="66">
        <v>7.6825754323623601</v>
      </c>
      <c r="M39" s="66">
        <v>-0.22674521551625501</v>
      </c>
      <c r="N39" s="65">
        <v>4295308.0626999997</v>
      </c>
      <c r="O39" s="65">
        <v>4295308.0626999997</v>
      </c>
      <c r="P39" s="65">
        <v>8622</v>
      </c>
      <c r="Q39" s="65">
        <v>6634</v>
      </c>
      <c r="R39" s="66">
        <v>29.966837503768499</v>
      </c>
      <c r="S39" s="65">
        <v>143.54214668290399</v>
      </c>
      <c r="T39" s="65">
        <v>147.86981554115201</v>
      </c>
      <c r="U39" s="67">
        <v>-3.0149116188206402</v>
      </c>
    </row>
    <row r="40" spans="1:21" ht="12" thickBot="1">
      <c r="A40" s="40"/>
      <c r="B40" s="42" t="s">
        <v>40</v>
      </c>
      <c r="C40" s="43"/>
      <c r="D40" s="68"/>
      <c r="E40" s="65">
        <v>307774.0736</v>
      </c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9"/>
    </row>
    <row r="41" spans="1:21" ht="12" thickBot="1">
      <c r="A41" s="40"/>
      <c r="B41" s="42" t="s">
        <v>41</v>
      </c>
      <c r="C41" s="43"/>
      <c r="D41" s="68"/>
      <c r="E41" s="65">
        <v>272104.72940000001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1"/>
      <c r="B42" s="42" t="s">
        <v>35</v>
      </c>
      <c r="C42" s="43"/>
      <c r="D42" s="70">
        <v>20381.357</v>
      </c>
      <c r="E42" s="70">
        <v>0</v>
      </c>
      <c r="F42" s="71"/>
      <c r="G42" s="70">
        <v>16113.15</v>
      </c>
      <c r="H42" s="72">
        <v>26.488967085889499</v>
      </c>
      <c r="I42" s="70">
        <v>3641.7541999999999</v>
      </c>
      <c r="J42" s="72">
        <v>17.8680654089912</v>
      </c>
      <c r="K42" s="70">
        <v>914.70669999999996</v>
      </c>
      <c r="L42" s="72">
        <v>5.6767714568535599</v>
      </c>
      <c r="M42" s="72">
        <v>2.98133543790594</v>
      </c>
      <c r="N42" s="70">
        <v>128766.1951</v>
      </c>
      <c r="O42" s="70">
        <v>128766.1951</v>
      </c>
      <c r="P42" s="70">
        <v>38</v>
      </c>
      <c r="Q42" s="70">
        <v>49</v>
      </c>
      <c r="R42" s="72">
        <v>-22.4489795918367</v>
      </c>
      <c r="S42" s="70">
        <v>536.35149999999999</v>
      </c>
      <c r="T42" s="70">
        <v>1256.5628244898001</v>
      </c>
      <c r="U42" s="73">
        <v>-134.27972598003299</v>
      </c>
    </row>
  </sheetData>
  <mergeCells count="40">
    <mergeCell ref="B24:C24"/>
    <mergeCell ref="B13:C13"/>
    <mergeCell ref="B14:C14"/>
    <mergeCell ref="B15:C15"/>
    <mergeCell ref="B16:C16"/>
    <mergeCell ref="B17:C17"/>
    <mergeCell ref="B18:C18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  <mergeCell ref="B9:C9"/>
    <mergeCell ref="B10:C10"/>
    <mergeCell ref="B11:C11"/>
    <mergeCell ref="B12:C12"/>
    <mergeCell ref="A1:U4"/>
    <mergeCell ref="W1:W4"/>
    <mergeCell ref="B6:C6"/>
    <mergeCell ref="A7:C7"/>
    <mergeCell ref="A8:A42"/>
    <mergeCell ref="B8:C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topLeftCell="A7"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78461</v>
      </c>
      <c r="D2" s="32">
        <v>1292117.7583820501</v>
      </c>
      <c r="E2" s="32">
        <v>1147850.8222752099</v>
      </c>
      <c r="F2" s="32">
        <v>144266.93610683799</v>
      </c>
      <c r="G2" s="32">
        <v>1147850.8222752099</v>
      </c>
      <c r="H2" s="32">
        <v>0.111651538856245</v>
      </c>
    </row>
    <row r="3" spans="1:8" ht="14.25">
      <c r="A3" s="32">
        <v>2</v>
      </c>
      <c r="B3" s="33">
        <v>13</v>
      </c>
      <c r="C3" s="32">
        <v>13617.401</v>
      </c>
      <c r="D3" s="32">
        <v>87789.873623508101</v>
      </c>
      <c r="E3" s="32">
        <v>67915.106779691399</v>
      </c>
      <c r="F3" s="32">
        <v>19874.766843816698</v>
      </c>
      <c r="G3" s="32">
        <v>67915.106779691399</v>
      </c>
      <c r="H3" s="32">
        <v>0.226390197678729</v>
      </c>
    </row>
    <row r="4" spans="1:8" ht="14.25">
      <c r="A4" s="32">
        <v>3</v>
      </c>
      <c r="B4" s="33">
        <v>14</v>
      </c>
      <c r="C4" s="32">
        <v>115763</v>
      </c>
      <c r="D4" s="32">
        <v>129210.775376923</v>
      </c>
      <c r="E4" s="32">
        <v>95020.126000000004</v>
      </c>
      <c r="F4" s="32">
        <v>34190.649376923102</v>
      </c>
      <c r="G4" s="32">
        <v>95020.126000000004</v>
      </c>
      <c r="H4" s="32">
        <v>0.26461144031668299</v>
      </c>
    </row>
    <row r="5" spans="1:8" ht="14.25">
      <c r="A5" s="32">
        <v>4</v>
      </c>
      <c r="B5" s="33">
        <v>15</v>
      </c>
      <c r="C5" s="32">
        <v>5474</v>
      </c>
      <c r="D5" s="32">
        <v>89438.126973504302</v>
      </c>
      <c r="E5" s="32">
        <v>79346.811729059802</v>
      </c>
      <c r="F5" s="32">
        <v>10091.3152444444</v>
      </c>
      <c r="G5" s="32">
        <v>79346.811729059802</v>
      </c>
      <c r="H5" s="32">
        <v>0.112830127216707</v>
      </c>
    </row>
    <row r="6" spans="1:8" ht="14.25">
      <c r="A6" s="32">
        <v>5</v>
      </c>
      <c r="B6" s="33">
        <v>16</v>
      </c>
      <c r="C6" s="32">
        <v>8789</v>
      </c>
      <c r="D6" s="32">
        <v>883309.12912735005</v>
      </c>
      <c r="E6" s="32">
        <v>927789.51892905997</v>
      </c>
      <c r="F6" s="32">
        <v>-44480.389801709403</v>
      </c>
      <c r="G6" s="32">
        <v>927789.51892905997</v>
      </c>
      <c r="H6" s="32">
        <v>-5.0356538084977101E-2</v>
      </c>
    </row>
    <row r="7" spans="1:8" ht="14.25">
      <c r="A7" s="32">
        <v>6</v>
      </c>
      <c r="B7" s="33">
        <v>17</v>
      </c>
      <c r="C7" s="32">
        <v>17697</v>
      </c>
      <c r="D7" s="32">
        <v>412101.59515811998</v>
      </c>
      <c r="E7" s="32">
        <v>347694.21309572598</v>
      </c>
      <c r="F7" s="32">
        <v>64407.382062393197</v>
      </c>
      <c r="G7" s="32">
        <v>347694.21309572598</v>
      </c>
      <c r="H7" s="32">
        <v>0.15629005764387</v>
      </c>
    </row>
    <row r="8" spans="1:8" ht="14.25">
      <c r="A8" s="32">
        <v>7</v>
      </c>
      <c r="B8" s="33">
        <v>18</v>
      </c>
      <c r="C8" s="32">
        <v>40613</v>
      </c>
      <c r="D8" s="32">
        <v>183769.750824786</v>
      </c>
      <c r="E8" s="32">
        <v>151448.37552222199</v>
      </c>
      <c r="F8" s="32">
        <v>32321.375302564102</v>
      </c>
      <c r="G8" s="32">
        <v>151448.37552222199</v>
      </c>
      <c r="H8" s="32">
        <v>0.175879736232437</v>
      </c>
    </row>
    <row r="9" spans="1:8" ht="14.25">
      <c r="A9" s="32">
        <v>8</v>
      </c>
      <c r="B9" s="33">
        <v>19</v>
      </c>
      <c r="C9" s="32">
        <v>15553</v>
      </c>
      <c r="D9" s="32">
        <v>229499.32579316199</v>
      </c>
      <c r="E9" s="32">
        <v>216938.614033333</v>
      </c>
      <c r="F9" s="32">
        <v>12560.711759829101</v>
      </c>
      <c r="G9" s="32">
        <v>216938.614033333</v>
      </c>
      <c r="H9" s="32">
        <v>5.4730930979507403E-2</v>
      </c>
    </row>
    <row r="10" spans="1:8" ht="14.25">
      <c r="A10" s="32">
        <v>9</v>
      </c>
      <c r="B10" s="33">
        <v>21</v>
      </c>
      <c r="C10" s="32">
        <v>169325</v>
      </c>
      <c r="D10" s="32">
        <v>775436.4081</v>
      </c>
      <c r="E10" s="32">
        <v>734009.33330000006</v>
      </c>
      <c r="F10" s="32">
        <v>41427.074800000002</v>
      </c>
      <c r="G10" s="32">
        <v>734009.33330000006</v>
      </c>
      <c r="H10" s="32">
        <v>5.3424206507798597E-2</v>
      </c>
    </row>
    <row r="11" spans="1:8" ht="14.25">
      <c r="A11" s="32">
        <v>10</v>
      </c>
      <c r="B11" s="33">
        <v>22</v>
      </c>
      <c r="C11" s="32">
        <v>29534</v>
      </c>
      <c r="D11" s="32">
        <v>594529.87017435895</v>
      </c>
      <c r="E11" s="32">
        <v>592327.49842820503</v>
      </c>
      <c r="F11" s="32">
        <v>2202.3717461538499</v>
      </c>
      <c r="G11" s="32">
        <v>592327.49842820503</v>
      </c>
      <c r="H11" s="32">
        <v>3.7043920863184801E-3</v>
      </c>
    </row>
    <row r="12" spans="1:8" ht="14.25">
      <c r="A12" s="32">
        <v>11</v>
      </c>
      <c r="B12" s="33">
        <v>23</v>
      </c>
      <c r="C12" s="32">
        <v>195164.09299999999</v>
      </c>
      <c r="D12" s="32">
        <v>2067292.42635128</v>
      </c>
      <c r="E12" s="32">
        <v>1760273.4401179501</v>
      </c>
      <c r="F12" s="32">
        <v>307018.98623333301</v>
      </c>
      <c r="G12" s="32">
        <v>1760273.4401179501</v>
      </c>
      <c r="H12" s="32">
        <v>0.14851260630563701</v>
      </c>
    </row>
    <row r="13" spans="1:8" ht="14.25">
      <c r="A13" s="32">
        <v>12</v>
      </c>
      <c r="B13" s="33">
        <v>24</v>
      </c>
      <c r="C13" s="32">
        <v>34279.74</v>
      </c>
      <c r="D13" s="32">
        <v>1256743.60224957</v>
      </c>
      <c r="E13" s="32">
        <v>1258769.0834965799</v>
      </c>
      <c r="F13" s="32">
        <v>-2025.4812470085501</v>
      </c>
      <c r="G13" s="32">
        <v>1258769.0834965799</v>
      </c>
      <c r="H13" s="32">
        <v>-1.6116901199122299E-3</v>
      </c>
    </row>
    <row r="14" spans="1:8" ht="14.25">
      <c r="A14" s="32">
        <v>13</v>
      </c>
      <c r="B14" s="33">
        <v>25</v>
      </c>
      <c r="C14" s="32">
        <v>114671</v>
      </c>
      <c r="D14" s="32">
        <v>2039012.7394000001</v>
      </c>
      <c r="E14" s="32">
        <v>1952726.4391000001</v>
      </c>
      <c r="F14" s="32">
        <v>86286.300300000003</v>
      </c>
      <c r="G14" s="32">
        <v>1952726.4391000001</v>
      </c>
      <c r="H14" s="32">
        <v>4.2317685727353803E-2</v>
      </c>
    </row>
    <row r="15" spans="1:8" ht="14.25">
      <c r="A15" s="32">
        <v>14</v>
      </c>
      <c r="B15" s="33">
        <v>26</v>
      </c>
      <c r="C15" s="32">
        <v>80332</v>
      </c>
      <c r="D15" s="32">
        <v>429047.40790950001</v>
      </c>
      <c r="E15" s="32">
        <v>377037.45880712499</v>
      </c>
      <c r="F15" s="32">
        <v>52009.949102375002</v>
      </c>
      <c r="G15" s="32">
        <v>377037.45880712499</v>
      </c>
      <c r="H15" s="32">
        <v>0.12122191660774601</v>
      </c>
    </row>
    <row r="16" spans="1:8" ht="14.25">
      <c r="A16" s="32">
        <v>15</v>
      </c>
      <c r="B16" s="33">
        <v>27</v>
      </c>
      <c r="C16" s="32">
        <v>205615.28599999999</v>
      </c>
      <c r="D16" s="32">
        <v>1321034.7483000001</v>
      </c>
      <c r="E16" s="32">
        <v>1327697.6869000001</v>
      </c>
      <c r="F16" s="32">
        <v>-6662.9386000000004</v>
      </c>
      <c r="G16" s="32">
        <v>1327697.6869000001</v>
      </c>
      <c r="H16" s="32">
        <v>-5.0437269788507298E-3</v>
      </c>
    </row>
    <row r="17" spans="1:8" ht="14.25">
      <c r="A17" s="32">
        <v>16</v>
      </c>
      <c r="B17" s="33">
        <v>29</v>
      </c>
      <c r="C17" s="32">
        <v>388591</v>
      </c>
      <c r="D17" s="32">
        <v>5355093.5760675203</v>
      </c>
      <c r="E17" s="32">
        <v>5163881.2005495699</v>
      </c>
      <c r="F17" s="32">
        <v>191212.375517949</v>
      </c>
      <c r="G17" s="32">
        <v>5163881.2005495699</v>
      </c>
      <c r="H17" s="32">
        <v>3.5706635710811299E-2</v>
      </c>
    </row>
    <row r="18" spans="1:8" ht="14.25">
      <c r="A18" s="32">
        <v>17</v>
      </c>
      <c r="B18" s="33">
        <v>31</v>
      </c>
      <c r="C18" s="32">
        <v>38019.048999999999</v>
      </c>
      <c r="D18" s="32">
        <v>303685.33639626403</v>
      </c>
      <c r="E18" s="32">
        <v>248375.53942455299</v>
      </c>
      <c r="F18" s="32">
        <v>55309.7969717101</v>
      </c>
      <c r="G18" s="32">
        <v>248375.53942455299</v>
      </c>
      <c r="H18" s="32">
        <v>0.182128638899901</v>
      </c>
    </row>
    <row r="19" spans="1:8" ht="14.25">
      <c r="A19" s="32">
        <v>18</v>
      </c>
      <c r="B19" s="33">
        <v>32</v>
      </c>
      <c r="C19" s="32">
        <v>36135.14</v>
      </c>
      <c r="D19" s="32">
        <v>537520.34009329905</v>
      </c>
      <c r="E19" s="32">
        <v>550049.924206216</v>
      </c>
      <c r="F19" s="32">
        <v>-12529.5841129174</v>
      </c>
      <c r="G19" s="32">
        <v>550049.924206216</v>
      </c>
      <c r="H19" s="32">
        <v>-2.3309972066810802E-2</v>
      </c>
    </row>
    <row r="20" spans="1:8" ht="14.25">
      <c r="A20" s="32">
        <v>19</v>
      </c>
      <c r="B20" s="33">
        <v>33</v>
      </c>
      <c r="C20" s="32">
        <v>76686.683000000005</v>
      </c>
      <c r="D20" s="32">
        <v>871287.43620351702</v>
      </c>
      <c r="E20" s="32">
        <v>728039.54727241199</v>
      </c>
      <c r="F20" s="32">
        <v>143247.888931105</v>
      </c>
      <c r="G20" s="32">
        <v>728039.54727241199</v>
      </c>
      <c r="H20" s="32">
        <v>0.16440945086420899</v>
      </c>
    </row>
    <row r="21" spans="1:8" ht="14.25">
      <c r="A21" s="32">
        <v>20</v>
      </c>
      <c r="B21" s="33">
        <v>34</v>
      </c>
      <c r="C21" s="32">
        <v>66201.462</v>
      </c>
      <c r="D21" s="32">
        <v>301379.140959943</v>
      </c>
      <c r="E21" s="32">
        <v>217335.85138836101</v>
      </c>
      <c r="F21" s="32">
        <v>84043.289571581205</v>
      </c>
      <c r="G21" s="32">
        <v>217335.85138836101</v>
      </c>
      <c r="H21" s="32">
        <v>0.27886233036529801</v>
      </c>
    </row>
    <row r="22" spans="1:8" ht="14.25">
      <c r="A22" s="32">
        <v>21</v>
      </c>
      <c r="B22" s="33">
        <v>35</v>
      </c>
      <c r="C22" s="32">
        <v>47351.036999999997</v>
      </c>
      <c r="D22" s="32">
        <v>1184262.4611469</v>
      </c>
      <c r="E22" s="32">
        <v>1121889.6751840699</v>
      </c>
      <c r="F22" s="32">
        <v>62372.785962831898</v>
      </c>
      <c r="G22" s="32">
        <v>1121889.6751840699</v>
      </c>
      <c r="H22" s="32">
        <v>5.2668042776959002E-2</v>
      </c>
    </row>
    <row r="23" spans="1:8" ht="14.25">
      <c r="A23" s="32">
        <v>22</v>
      </c>
      <c r="B23" s="33">
        <v>36</v>
      </c>
      <c r="C23" s="32">
        <v>174229.01699999999</v>
      </c>
      <c r="D23" s="32">
        <v>658450.62972035399</v>
      </c>
      <c r="E23" s="32">
        <v>561886.58151616098</v>
      </c>
      <c r="F23" s="32">
        <v>96564.048204193197</v>
      </c>
      <c r="G23" s="32">
        <v>561886.58151616098</v>
      </c>
      <c r="H23" s="32">
        <v>0.146653437396216</v>
      </c>
    </row>
    <row r="24" spans="1:8" ht="14.25">
      <c r="A24" s="32">
        <v>23</v>
      </c>
      <c r="B24" s="33">
        <v>37</v>
      </c>
      <c r="C24" s="32">
        <v>119089.777</v>
      </c>
      <c r="D24" s="32">
        <v>1127752.7735371699</v>
      </c>
      <c r="E24" s="32">
        <v>962687.97262969101</v>
      </c>
      <c r="F24" s="32">
        <v>165064.80090747701</v>
      </c>
      <c r="G24" s="32">
        <v>962687.97262969101</v>
      </c>
      <c r="H24" s="32">
        <v>0.14636612277153199</v>
      </c>
    </row>
    <row r="25" spans="1:8" ht="14.25">
      <c r="A25" s="32">
        <v>24</v>
      </c>
      <c r="B25" s="33">
        <v>38</v>
      </c>
      <c r="C25" s="32">
        <v>751812.85800000001</v>
      </c>
      <c r="D25" s="32">
        <v>3152299.3691150402</v>
      </c>
      <c r="E25" s="32">
        <v>3240210.6897035399</v>
      </c>
      <c r="F25" s="32">
        <v>-87911.320588495597</v>
      </c>
      <c r="G25" s="32">
        <v>3240210.6897035399</v>
      </c>
      <c r="H25" s="32">
        <v>-2.78879986621243E-2</v>
      </c>
    </row>
    <row r="26" spans="1:8" ht="14.25">
      <c r="A26" s="32">
        <v>25</v>
      </c>
      <c r="B26" s="33">
        <v>39</v>
      </c>
      <c r="C26" s="32">
        <v>96234.695999999996</v>
      </c>
      <c r="D26" s="32">
        <v>140468.98884764401</v>
      </c>
      <c r="E26" s="32">
        <v>102643.555500934</v>
      </c>
      <c r="F26" s="32">
        <v>37825.4333467096</v>
      </c>
      <c r="G26" s="32">
        <v>102643.555500934</v>
      </c>
      <c r="H26" s="32">
        <v>0.26927960154775499</v>
      </c>
    </row>
    <row r="27" spans="1:8" ht="14.25">
      <c r="A27" s="32">
        <v>26</v>
      </c>
      <c r="B27" s="33">
        <v>40</v>
      </c>
      <c r="C27" s="32">
        <v>3</v>
      </c>
      <c r="D27" s="32">
        <v>11.538500000000001</v>
      </c>
      <c r="E27" s="32">
        <v>9.2919</v>
      </c>
      <c r="F27" s="32">
        <v>2.2465999999999999</v>
      </c>
      <c r="G27" s="32">
        <v>9.2919</v>
      </c>
      <c r="H27" s="32">
        <v>0.19470468431771901</v>
      </c>
    </row>
    <row r="28" spans="1:8" ht="14.25">
      <c r="A28" s="32">
        <v>27</v>
      </c>
      <c r="B28" s="33">
        <v>42</v>
      </c>
      <c r="C28" s="32">
        <v>43052.284</v>
      </c>
      <c r="D28" s="32">
        <v>537283.08909999998</v>
      </c>
      <c r="E28" s="32">
        <v>518914.76409999997</v>
      </c>
      <c r="F28" s="32">
        <v>18368.325000000001</v>
      </c>
      <c r="G28" s="32">
        <v>518914.76409999997</v>
      </c>
      <c r="H28" s="32">
        <v>3.4187424418603403E-2</v>
      </c>
    </row>
    <row r="29" spans="1:8" ht="14.25">
      <c r="A29" s="32">
        <v>28</v>
      </c>
      <c r="B29" s="33">
        <v>75</v>
      </c>
      <c r="C29" s="32">
        <v>730</v>
      </c>
      <c r="D29" s="32">
        <v>295822.22222222202</v>
      </c>
      <c r="E29" s="32">
        <v>283660.94017094001</v>
      </c>
      <c r="F29" s="32">
        <v>12161.2820512821</v>
      </c>
      <c r="G29" s="32">
        <v>283660.94017094001</v>
      </c>
      <c r="H29" s="32">
        <v>4.1110103088017803E-2</v>
      </c>
    </row>
    <row r="30" spans="1:8" ht="14.25">
      <c r="A30" s="32">
        <v>29</v>
      </c>
      <c r="B30" s="33">
        <v>76</v>
      </c>
      <c r="C30" s="32">
        <v>9072</v>
      </c>
      <c r="D30" s="32">
        <v>1237620.36004359</v>
      </c>
      <c r="E30" s="32">
        <v>1178633.4984367499</v>
      </c>
      <c r="F30" s="32">
        <v>58986.8616068376</v>
      </c>
      <c r="G30" s="32">
        <v>1178633.4984367499</v>
      </c>
      <c r="H30" s="32">
        <v>4.7661515203870797E-2</v>
      </c>
    </row>
    <row r="31" spans="1:8" ht="14.25">
      <c r="A31" s="32">
        <v>30</v>
      </c>
      <c r="B31" s="33">
        <v>99</v>
      </c>
      <c r="C31" s="32">
        <v>42</v>
      </c>
      <c r="D31" s="32">
        <v>20381.357007790601</v>
      </c>
      <c r="E31" s="32">
        <v>16739.602957416198</v>
      </c>
      <c r="F31" s="32">
        <v>3641.7540503743999</v>
      </c>
      <c r="G31" s="32">
        <v>16739.602957416198</v>
      </c>
      <c r="H31" s="32">
        <v>0.178680646680315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2014-01-04T03:17:05Z</dcterms:modified>
</cp:coreProperties>
</file>