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G36" s="1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1" l="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6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<sst xmlns="http://schemas.openxmlformats.org/spreadsheetml/2006/main" count="113" uniqueCount="71">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</sst>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282" Type="http://schemas.openxmlformats.org/officeDocument/2006/relationships/image" Target="cid:c547f7c813" TargetMode="External"/><Relationship Id="rId312" Type="http://schemas.openxmlformats.org/officeDocument/2006/relationships/image" Target="cid:3176d9a713" TargetMode="External"/><Relationship Id="rId317" Type="http://schemas.openxmlformats.org/officeDocument/2006/relationships/hyperlink" Target="cid:5588ec4e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0" sqref="E30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15016276.6612</v>
      </c>
      <c r="F3" s="25">
        <f>RA!I7</f>
        <v>1597550.5763000001</v>
      </c>
      <c r="G3" s="16">
        <f>E3-F3</f>
        <v>13418726.084899999</v>
      </c>
      <c r="H3" s="27">
        <f>RA!J7</f>
        <v>10.638792906818599</v>
      </c>
      <c r="I3" s="20">
        <f>SUM(I4:I39)</f>
        <v>15016279.623151161</v>
      </c>
      <c r="J3" s="21">
        <f>SUM(J4:J39)</f>
        <v>13418725.778756855</v>
      </c>
      <c r="K3" s="22">
        <f>E3-I3</f>
        <v>-2.9619511608034372</v>
      </c>
      <c r="L3" s="22">
        <f>G3-J3</f>
        <v>0.30614314414560795</v>
      </c>
    </row>
    <row r="4" spans="1:12">
      <c r="A4" s="38">
        <f>RA!A8</f>
        <v>41645</v>
      </c>
      <c r="B4" s="12">
        <v>12</v>
      </c>
      <c r="C4" s="35" t="s">
        <v>6</v>
      </c>
      <c r="D4" s="35"/>
      <c r="E4" s="15">
        <f>VLOOKUP(C4,RA!B8:D39,3,0)</f>
        <v>643109.93259999994</v>
      </c>
      <c r="F4" s="25">
        <f>VLOOKUP(C4,RA!B8:I43,8,0)</f>
        <v>67461.978099999993</v>
      </c>
      <c r="G4" s="16">
        <f t="shared" ref="G4:G39" si="0">E4-F4</f>
        <v>575647.95449999999</v>
      </c>
      <c r="H4" s="27">
        <f>RA!J8</f>
        <v>10.4899605308942</v>
      </c>
      <c r="I4" s="20">
        <f>VLOOKUP(B4,RMS!B:D,3,FALSE)</f>
        <v>643110.47122136794</v>
      </c>
      <c r="J4" s="21">
        <f>VLOOKUP(B4,RMS!B:E,4,FALSE)</f>
        <v>575647.95677692303</v>
      </c>
      <c r="K4" s="22">
        <f t="shared" ref="K4:K39" si="1">E4-I4</f>
        <v>-0.53862136800307781</v>
      </c>
      <c r="L4" s="22">
        <f t="shared" ref="L4:L39" si="2">G4-J4</f>
        <v>-2.2769230417907238E-3</v>
      </c>
    </row>
    <row r="5" spans="1:12">
      <c r="A5" s="38"/>
      <c r="B5" s="12">
        <v>13</v>
      </c>
      <c r="C5" s="35" t="s">
        <v>7</v>
      </c>
      <c r="D5" s="35"/>
      <c r="E5" s="15">
        <f>VLOOKUP(C5,RA!B8:D40,3,0)</f>
        <v>63674.451399999998</v>
      </c>
      <c r="F5" s="25">
        <f>VLOOKUP(C5,RA!B9:I44,8,0)</f>
        <v>14523.992099999999</v>
      </c>
      <c r="G5" s="16">
        <f t="shared" si="0"/>
        <v>49150.459300000002</v>
      </c>
      <c r="H5" s="27">
        <f>RA!J9</f>
        <v>22.809764011567101</v>
      </c>
      <c r="I5" s="20">
        <f>VLOOKUP(B5,RMS!B:D,3,FALSE)</f>
        <v>63674.466974139599</v>
      </c>
      <c r="J5" s="21">
        <f>VLOOKUP(B5,RMS!B:E,4,FALSE)</f>
        <v>49150.451226745303</v>
      </c>
      <c r="K5" s="22">
        <f t="shared" si="1"/>
        <v>-1.5574139601085335E-2</v>
      </c>
      <c r="L5" s="22">
        <f t="shared" si="2"/>
        <v>8.0732546994113363E-3</v>
      </c>
    </row>
    <row r="6" spans="1:12">
      <c r="A6" s="38"/>
      <c r="B6" s="12">
        <v>14</v>
      </c>
      <c r="C6" s="35" t="s">
        <v>8</v>
      </c>
      <c r="D6" s="35"/>
      <c r="E6" s="15">
        <f>VLOOKUP(C6,RA!B10:D41,3,0)</f>
        <v>94052.586800000005</v>
      </c>
      <c r="F6" s="25">
        <f>VLOOKUP(C6,RA!B10:I45,8,0)</f>
        <v>24486.507000000001</v>
      </c>
      <c r="G6" s="16">
        <f t="shared" si="0"/>
        <v>69566.079800000007</v>
      </c>
      <c r="H6" s="27">
        <f>RA!J10</f>
        <v>26.0349107165652</v>
      </c>
      <c r="I6" s="20">
        <f>VLOOKUP(B6,RMS!B:D,3,FALSE)</f>
        <v>94054.257880341902</v>
      </c>
      <c r="J6" s="21">
        <f>VLOOKUP(B6,RMS!B:E,4,FALSE)</f>
        <v>69566.079317094001</v>
      </c>
      <c r="K6" s="22">
        <f t="shared" si="1"/>
        <v>-1.6710803418973228</v>
      </c>
      <c r="L6" s="22">
        <f t="shared" si="2"/>
        <v>4.8290600534528494E-4</v>
      </c>
    </row>
    <row r="7" spans="1:12">
      <c r="A7" s="38"/>
      <c r="B7" s="12">
        <v>15</v>
      </c>
      <c r="C7" s="35" t="s">
        <v>9</v>
      </c>
      <c r="D7" s="35"/>
      <c r="E7" s="15">
        <f>VLOOKUP(C7,RA!B10:D42,3,0)</f>
        <v>61540.289599999996</v>
      </c>
      <c r="F7" s="25">
        <f>VLOOKUP(C7,RA!B11:I46,8,0)</f>
        <v>12047.591899999999</v>
      </c>
      <c r="G7" s="16">
        <f t="shared" si="0"/>
        <v>49492.697699999997</v>
      </c>
      <c r="H7" s="27">
        <f>RA!J11</f>
        <v>19.576755290407299</v>
      </c>
      <c r="I7" s="20">
        <f>VLOOKUP(B7,RMS!B:D,3,FALSE)</f>
        <v>61540.3121393162</v>
      </c>
      <c r="J7" s="21">
        <f>VLOOKUP(B7,RMS!B:E,4,FALSE)</f>
        <v>49492.697883760702</v>
      </c>
      <c r="K7" s="22">
        <f t="shared" si="1"/>
        <v>-2.2539316203619819E-2</v>
      </c>
      <c r="L7" s="22">
        <f t="shared" si="2"/>
        <v>-1.8376070511294529E-4</v>
      </c>
    </row>
    <row r="8" spans="1:12">
      <c r="A8" s="38"/>
      <c r="B8" s="12">
        <v>16</v>
      </c>
      <c r="C8" s="35" t="s">
        <v>10</v>
      </c>
      <c r="D8" s="35"/>
      <c r="E8" s="15">
        <f>VLOOKUP(C8,RA!B12:D43,3,0)</f>
        <v>188787.50109999999</v>
      </c>
      <c r="F8" s="25">
        <f>VLOOKUP(C8,RA!B12:I47,8,0)</f>
        <v>811.6748</v>
      </c>
      <c r="G8" s="16">
        <f t="shared" si="0"/>
        <v>187975.82629999999</v>
      </c>
      <c r="H8" s="27">
        <f>RA!J12</f>
        <v>0.42994096286599998</v>
      </c>
      <c r="I8" s="20">
        <f>VLOOKUP(B8,RMS!B:D,3,FALSE)</f>
        <v>188787.497032479</v>
      </c>
      <c r="J8" s="21">
        <f>VLOOKUP(B8,RMS!B:E,4,FALSE)</f>
        <v>187975.825421368</v>
      </c>
      <c r="K8" s="22">
        <f t="shared" si="1"/>
        <v>4.067520989337936E-3</v>
      </c>
      <c r="L8" s="22">
        <f t="shared" si="2"/>
        <v>8.7863198132254183E-4</v>
      </c>
    </row>
    <row r="9" spans="1:12">
      <c r="A9" s="38"/>
      <c r="B9" s="12">
        <v>17</v>
      </c>
      <c r="C9" s="35" t="s">
        <v>11</v>
      </c>
      <c r="D9" s="35"/>
      <c r="E9" s="15">
        <f>VLOOKUP(C9,RA!B12:D44,3,0)</f>
        <v>318708.89600000001</v>
      </c>
      <c r="F9" s="25">
        <f>VLOOKUP(C9,RA!B13:I48,8,0)</f>
        <v>56449.340499999998</v>
      </c>
      <c r="G9" s="16">
        <f t="shared" si="0"/>
        <v>262259.55550000002</v>
      </c>
      <c r="H9" s="27">
        <f>RA!J13</f>
        <v>17.7118810326524</v>
      </c>
      <c r="I9" s="20">
        <f>VLOOKUP(B9,RMS!B:D,3,FALSE)</f>
        <v>318709.00514871802</v>
      </c>
      <c r="J9" s="21">
        <f>VLOOKUP(B9,RMS!B:E,4,FALSE)</f>
        <v>262259.55612478597</v>
      </c>
      <c r="K9" s="22">
        <f t="shared" si="1"/>
        <v>-0.1091487180092372</v>
      </c>
      <c r="L9" s="22">
        <f t="shared" si="2"/>
        <v>-6.2478595646098256E-4</v>
      </c>
    </row>
    <row r="10" spans="1:12">
      <c r="A10" s="38"/>
      <c r="B10" s="12">
        <v>18</v>
      </c>
      <c r="C10" s="35" t="s">
        <v>12</v>
      </c>
      <c r="D10" s="35"/>
      <c r="E10" s="15">
        <f>VLOOKUP(C10,RA!B14:D45,3,0)</f>
        <v>188890.98209999999</v>
      </c>
      <c r="F10" s="25">
        <f>VLOOKUP(C10,RA!B14:I49,8,0)</f>
        <v>33584.648200000003</v>
      </c>
      <c r="G10" s="16">
        <f t="shared" si="0"/>
        <v>155306.3339</v>
      </c>
      <c r="H10" s="27">
        <f>RA!J14</f>
        <v>17.779910838845701</v>
      </c>
      <c r="I10" s="20">
        <f>VLOOKUP(B10,RMS!B:D,3,FALSE)</f>
        <v>188890.977266667</v>
      </c>
      <c r="J10" s="21">
        <f>VLOOKUP(B10,RMS!B:E,4,FALSE)</f>
        <v>155306.33586410299</v>
      </c>
      <c r="K10" s="22">
        <f t="shared" si="1"/>
        <v>4.8333329905290157E-3</v>
      </c>
      <c r="L10" s="22">
        <f t="shared" si="2"/>
        <v>-1.9641029939521104E-3</v>
      </c>
    </row>
    <row r="11" spans="1:12">
      <c r="A11" s="38"/>
      <c r="B11" s="12">
        <v>19</v>
      </c>
      <c r="C11" s="35" t="s">
        <v>13</v>
      </c>
      <c r="D11" s="35"/>
      <c r="E11" s="15">
        <f>VLOOKUP(C11,RA!B14:D46,3,0)</f>
        <v>165543.13699999999</v>
      </c>
      <c r="F11" s="25">
        <f>VLOOKUP(C11,RA!B15:I50,8,0)</f>
        <v>13008.458000000001</v>
      </c>
      <c r="G11" s="16">
        <f t="shared" si="0"/>
        <v>152534.67899999997</v>
      </c>
      <c r="H11" s="27">
        <f>RA!J15</f>
        <v>7.8580472955517298</v>
      </c>
      <c r="I11" s="20">
        <f>VLOOKUP(B11,RMS!B:D,3,FALSE)</f>
        <v>165543.17567264999</v>
      </c>
      <c r="J11" s="21">
        <f>VLOOKUP(B11,RMS!B:E,4,FALSE)</f>
        <v>152534.67834359</v>
      </c>
      <c r="K11" s="22">
        <f t="shared" si="1"/>
        <v>-3.8672650000080466E-2</v>
      </c>
      <c r="L11" s="22">
        <f t="shared" si="2"/>
        <v>6.5640997490845621E-4</v>
      </c>
    </row>
    <row r="12" spans="1:12">
      <c r="A12" s="38"/>
      <c r="B12" s="12">
        <v>21</v>
      </c>
      <c r="C12" s="35" t="s">
        <v>14</v>
      </c>
      <c r="D12" s="35"/>
      <c r="E12" s="15">
        <f>VLOOKUP(C12,RA!B16:D47,3,0)</f>
        <v>445825.5294</v>
      </c>
      <c r="F12" s="25">
        <f>VLOOKUP(C12,RA!B16:I51,8,0)</f>
        <v>41631.534200000002</v>
      </c>
      <c r="G12" s="16">
        <f t="shared" si="0"/>
        <v>404193.9952</v>
      </c>
      <c r="H12" s="27">
        <f>RA!J16</f>
        <v>9.3380776681919695</v>
      </c>
      <c r="I12" s="20">
        <f>VLOOKUP(B12,RMS!B:D,3,FALSE)</f>
        <v>445825.45490000001</v>
      </c>
      <c r="J12" s="21">
        <f>VLOOKUP(B12,RMS!B:E,4,FALSE)</f>
        <v>404193.9952</v>
      </c>
      <c r="K12" s="22">
        <f t="shared" si="1"/>
        <v>7.4499999987892807E-2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VLOOKUP(C13,RA!B16:D48,3,0)</f>
        <v>542725.76890000002</v>
      </c>
      <c r="F13" s="25">
        <f>VLOOKUP(C13,RA!B17:I52,8,0)</f>
        <v>7332.9072999999999</v>
      </c>
      <c r="G13" s="16">
        <f t="shared" si="0"/>
        <v>535392.86160000006</v>
      </c>
      <c r="H13" s="27">
        <f>RA!J17</f>
        <v>1.35112569186873</v>
      </c>
      <c r="I13" s="20">
        <f>VLOOKUP(B13,RMS!B:D,3,FALSE)</f>
        <v>542725.81667435903</v>
      </c>
      <c r="J13" s="21">
        <f>VLOOKUP(B13,RMS!B:E,4,FALSE)</f>
        <v>535392.86256666703</v>
      </c>
      <c r="K13" s="22">
        <f t="shared" si="1"/>
        <v>-4.7774359001778066E-2</v>
      </c>
      <c r="L13" s="22">
        <f t="shared" si="2"/>
        <v>-9.6666696481406689E-4</v>
      </c>
    </row>
    <row r="14" spans="1:12">
      <c r="A14" s="38"/>
      <c r="B14" s="12">
        <v>23</v>
      </c>
      <c r="C14" s="35" t="s">
        <v>16</v>
      </c>
      <c r="D14" s="35"/>
      <c r="E14" s="15">
        <f>VLOOKUP(C14,RA!B18:D49,3,0)</f>
        <v>1583368.2997000001</v>
      </c>
      <c r="F14" s="25">
        <f>VLOOKUP(C14,RA!B18:I53,8,0)</f>
        <v>238508.00539999999</v>
      </c>
      <c r="G14" s="16">
        <f t="shared" si="0"/>
        <v>1344860.2943000002</v>
      </c>
      <c r="H14" s="27">
        <f>RA!J18</f>
        <v>15.063330840032</v>
      </c>
      <c r="I14" s="20">
        <f>VLOOKUP(B14,RMS!B:D,3,FALSE)</f>
        <v>1583368.4295282101</v>
      </c>
      <c r="J14" s="21">
        <f>VLOOKUP(B14,RMS!B:E,4,FALSE)</f>
        <v>1344860.20093333</v>
      </c>
      <c r="K14" s="22">
        <f t="shared" si="1"/>
        <v>-0.12982820998877287</v>
      </c>
      <c r="L14" s="22">
        <f t="shared" si="2"/>
        <v>9.3366670189425349E-2</v>
      </c>
    </row>
    <row r="15" spans="1:12">
      <c r="A15" s="38"/>
      <c r="B15" s="12">
        <v>24</v>
      </c>
      <c r="C15" s="35" t="s">
        <v>17</v>
      </c>
      <c r="D15" s="35"/>
      <c r="E15" s="15">
        <f>VLOOKUP(C15,RA!B18:D50,3,0)</f>
        <v>484020.68849999999</v>
      </c>
      <c r="F15" s="25">
        <f>VLOOKUP(C15,RA!B19:I54,8,0)</f>
        <v>58254.752800000002</v>
      </c>
      <c r="G15" s="16">
        <f t="shared" si="0"/>
        <v>425765.93569999997</v>
      </c>
      <c r="H15" s="27">
        <f>RA!J19</f>
        <v>12.0355914910443</v>
      </c>
      <c r="I15" s="20">
        <f>VLOOKUP(B15,RMS!B:D,3,FALSE)</f>
        <v>484020.69552222203</v>
      </c>
      <c r="J15" s="21">
        <f>VLOOKUP(B15,RMS!B:E,4,FALSE)</f>
        <v>425765.93576666701</v>
      </c>
      <c r="K15" s="22">
        <f t="shared" si="1"/>
        <v>-7.0222220383584499E-3</v>
      </c>
      <c r="L15" s="22">
        <f t="shared" si="2"/>
        <v>-6.6667038481682539E-5</v>
      </c>
    </row>
    <row r="16" spans="1:12">
      <c r="A16" s="38"/>
      <c r="B16" s="12">
        <v>25</v>
      </c>
      <c r="C16" s="35" t="s">
        <v>18</v>
      </c>
      <c r="D16" s="35"/>
      <c r="E16" s="15">
        <f>VLOOKUP(C16,RA!B20:D51,3,0)</f>
        <v>1012095.786</v>
      </c>
      <c r="F16" s="25">
        <f>VLOOKUP(C16,RA!B20:I55,8,0)</f>
        <v>56251.716500000002</v>
      </c>
      <c r="G16" s="16">
        <f t="shared" si="0"/>
        <v>955844.06949999998</v>
      </c>
      <c r="H16" s="27">
        <f>RA!J20</f>
        <v>5.5579439493882097</v>
      </c>
      <c r="I16" s="20">
        <f>VLOOKUP(B16,RMS!B:D,3,FALSE)</f>
        <v>1012095.9209</v>
      </c>
      <c r="J16" s="21">
        <f>VLOOKUP(B16,RMS!B:E,4,FALSE)</f>
        <v>955844.06949999998</v>
      </c>
      <c r="K16" s="22">
        <f t="shared" si="1"/>
        <v>-0.13490000006277114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VLOOKUP(C17,RA!B20:D52,3,0)</f>
        <v>326597.1678</v>
      </c>
      <c r="F17" s="25">
        <f>VLOOKUP(C17,RA!B21:I56,8,0)</f>
        <v>40950.796199999997</v>
      </c>
      <c r="G17" s="16">
        <f t="shared" si="0"/>
        <v>285646.37160000001</v>
      </c>
      <c r="H17" s="27">
        <f>RA!J21</f>
        <v>12.5386256334829</v>
      </c>
      <c r="I17" s="20">
        <f>VLOOKUP(B17,RMS!B:D,3,FALSE)</f>
        <v>326596.99032337201</v>
      </c>
      <c r="J17" s="21">
        <f>VLOOKUP(B17,RMS!B:E,4,FALSE)</f>
        <v>285646.37146752898</v>
      </c>
      <c r="K17" s="22">
        <f t="shared" si="1"/>
        <v>0.17747662798501551</v>
      </c>
      <c r="L17" s="22">
        <f t="shared" si="2"/>
        <v>1.324710319750011E-4</v>
      </c>
    </row>
    <row r="18" spans="1:12">
      <c r="A18" s="38"/>
      <c r="B18" s="12">
        <v>27</v>
      </c>
      <c r="C18" s="35" t="s">
        <v>20</v>
      </c>
      <c r="D18" s="35"/>
      <c r="E18" s="15">
        <f>VLOOKUP(C18,RA!B22:D53,3,0)</f>
        <v>907857.44929999998</v>
      </c>
      <c r="F18" s="25">
        <f>VLOOKUP(C18,RA!B22:I57,8,0)</f>
        <v>104468.86259999999</v>
      </c>
      <c r="G18" s="16">
        <f t="shared" si="0"/>
        <v>803388.58669999999</v>
      </c>
      <c r="H18" s="27">
        <f>RA!J22</f>
        <v>11.5071879049459</v>
      </c>
      <c r="I18" s="20">
        <f>VLOOKUP(B18,RMS!B:D,3,FALSE)</f>
        <v>907857.65029999998</v>
      </c>
      <c r="J18" s="21">
        <f>VLOOKUP(B18,RMS!B:E,4,FALSE)</f>
        <v>803388.58169999998</v>
      </c>
      <c r="K18" s="22">
        <f t="shared" si="1"/>
        <v>-0.20100000000093132</v>
      </c>
      <c r="L18" s="22">
        <f t="shared" si="2"/>
        <v>5.0000000046566129E-3</v>
      </c>
    </row>
    <row r="19" spans="1:12">
      <c r="A19" s="38"/>
      <c r="B19" s="12">
        <v>29</v>
      </c>
      <c r="C19" s="35" t="s">
        <v>21</v>
      </c>
      <c r="D19" s="35"/>
      <c r="E19" s="15">
        <f>VLOOKUP(C19,RA!B22:D54,3,0)</f>
        <v>2004573.0463</v>
      </c>
      <c r="F19" s="25">
        <f>VLOOKUP(C19,RA!B23:I58,8,0)</f>
        <v>203559.9515</v>
      </c>
      <c r="G19" s="16">
        <f t="shared" si="0"/>
        <v>1801013.0948000001</v>
      </c>
      <c r="H19" s="27">
        <f>RA!J23</f>
        <v>10.1547784390161</v>
      </c>
      <c r="I19" s="20">
        <f>VLOOKUP(B19,RMS!B:D,3,FALSE)</f>
        <v>2004573.74425641</v>
      </c>
      <c r="J19" s="21">
        <f>VLOOKUP(B19,RMS!B:E,4,FALSE)</f>
        <v>1801013.12321624</v>
      </c>
      <c r="K19" s="22">
        <f t="shared" si="1"/>
        <v>-0.69795641000382602</v>
      </c>
      <c r="L19" s="22">
        <f t="shared" si="2"/>
        <v>-2.8416239889338613E-2</v>
      </c>
    </row>
    <row r="20" spans="1:12">
      <c r="A20" s="38"/>
      <c r="B20" s="12">
        <v>31</v>
      </c>
      <c r="C20" s="35" t="s">
        <v>22</v>
      </c>
      <c r="D20" s="35"/>
      <c r="E20" s="15">
        <f>VLOOKUP(C20,RA!B24:D55,3,0)</f>
        <v>251169.02100000001</v>
      </c>
      <c r="F20" s="25">
        <f>VLOOKUP(C20,RA!B24:I59,8,0)</f>
        <v>47921.600400000003</v>
      </c>
      <c r="G20" s="16">
        <f t="shared" si="0"/>
        <v>203247.42060000001</v>
      </c>
      <c r="H20" s="27">
        <f>RA!J24</f>
        <v>19.079423174564202</v>
      </c>
      <c r="I20" s="20">
        <f>VLOOKUP(B20,RMS!B:D,3,FALSE)</f>
        <v>251169.014266243</v>
      </c>
      <c r="J20" s="21">
        <f>VLOOKUP(B20,RMS!B:E,4,FALSE)</f>
        <v>203247.41627342699</v>
      </c>
      <c r="K20" s="22">
        <f t="shared" si="1"/>
        <v>6.7337570071686059E-3</v>
      </c>
      <c r="L20" s="22">
        <f t="shared" si="2"/>
        <v>4.3265730200801045E-3</v>
      </c>
    </row>
    <row r="21" spans="1:12">
      <c r="A21" s="38"/>
      <c r="B21" s="12">
        <v>32</v>
      </c>
      <c r="C21" s="35" t="s">
        <v>23</v>
      </c>
      <c r="D21" s="35"/>
      <c r="E21" s="15">
        <f>VLOOKUP(C21,RA!B24:D56,3,0)</f>
        <v>268357.26610000001</v>
      </c>
      <c r="F21" s="25">
        <f>VLOOKUP(C21,RA!B25:I60,8,0)</f>
        <v>25689.7834</v>
      </c>
      <c r="G21" s="16">
        <f t="shared" si="0"/>
        <v>242667.48269999999</v>
      </c>
      <c r="H21" s="27">
        <f>RA!J25</f>
        <v>9.5729785048663505</v>
      </c>
      <c r="I21" s="20">
        <f>VLOOKUP(B21,RMS!B:D,3,FALSE)</f>
        <v>268357.26070992398</v>
      </c>
      <c r="J21" s="21">
        <f>VLOOKUP(B21,RMS!B:E,4,FALSE)</f>
        <v>242667.479939421</v>
      </c>
      <c r="K21" s="22">
        <f t="shared" si="1"/>
        <v>5.3900760249234736E-3</v>
      </c>
      <c r="L21" s="22">
        <f t="shared" si="2"/>
        <v>2.7605789946392179E-3</v>
      </c>
    </row>
    <row r="22" spans="1:12">
      <c r="A22" s="38"/>
      <c r="B22" s="12">
        <v>33</v>
      </c>
      <c r="C22" s="35" t="s">
        <v>24</v>
      </c>
      <c r="D22" s="35"/>
      <c r="E22" s="15">
        <f>VLOOKUP(C22,RA!B26:D57,3,0)</f>
        <v>490439.72580000001</v>
      </c>
      <c r="F22" s="25">
        <f>VLOOKUP(C22,RA!B26:I61,8,0)</f>
        <v>128053.9938</v>
      </c>
      <c r="G22" s="16">
        <f t="shared" si="0"/>
        <v>362385.73200000002</v>
      </c>
      <c r="H22" s="27">
        <f>RA!J26</f>
        <v>26.110036985914999</v>
      </c>
      <c r="I22" s="20">
        <f>VLOOKUP(B22,RMS!B:D,3,FALSE)</f>
        <v>490439.70019298798</v>
      </c>
      <c r="J22" s="21">
        <f>VLOOKUP(B22,RMS!B:E,4,FALSE)</f>
        <v>362385.73200606601</v>
      </c>
      <c r="K22" s="22">
        <f t="shared" si="1"/>
        <v>2.5607012037653476E-2</v>
      </c>
      <c r="L22" s="22">
        <f t="shared" si="2"/>
        <v>-6.0659949667751789E-6</v>
      </c>
    </row>
    <row r="23" spans="1:12">
      <c r="A23" s="38"/>
      <c r="B23" s="12">
        <v>34</v>
      </c>
      <c r="C23" s="35" t="s">
        <v>25</v>
      </c>
      <c r="D23" s="35"/>
      <c r="E23" s="15">
        <f>VLOOKUP(C23,RA!B26:D58,3,0)</f>
        <v>235083.95170000001</v>
      </c>
      <c r="F23" s="25">
        <f>VLOOKUP(C23,RA!B27:I62,8,0)</f>
        <v>68453.361199999999</v>
      </c>
      <c r="G23" s="16">
        <f t="shared" si="0"/>
        <v>166630.59049999999</v>
      </c>
      <c r="H23" s="27">
        <f>RA!J27</f>
        <v>29.118687475253999</v>
      </c>
      <c r="I23" s="20">
        <f>VLOOKUP(B23,RMS!B:D,3,FALSE)</f>
        <v>235083.91225645601</v>
      </c>
      <c r="J23" s="21">
        <f>VLOOKUP(B23,RMS!B:E,4,FALSE)</f>
        <v>166630.59429800499</v>
      </c>
      <c r="K23" s="22">
        <f t="shared" si="1"/>
        <v>3.9443543995730579E-2</v>
      </c>
      <c r="L23" s="22">
        <f t="shared" si="2"/>
        <v>-3.798004996497184E-3</v>
      </c>
    </row>
    <row r="24" spans="1:12">
      <c r="A24" s="38"/>
      <c r="B24" s="12">
        <v>35</v>
      </c>
      <c r="C24" s="35" t="s">
        <v>26</v>
      </c>
      <c r="D24" s="35"/>
      <c r="E24" s="15">
        <f>VLOOKUP(C24,RA!B28:D59,3,0)</f>
        <v>903888.72869999998</v>
      </c>
      <c r="F24" s="25">
        <f>VLOOKUP(C24,RA!B28:I63,8,0)</f>
        <v>52889.319000000003</v>
      </c>
      <c r="G24" s="16">
        <f t="shared" si="0"/>
        <v>850999.40969999996</v>
      </c>
      <c r="H24" s="27">
        <f>RA!J28</f>
        <v>5.8513086091987301</v>
      </c>
      <c r="I24" s="20">
        <f>VLOOKUP(B24,RMS!B:D,3,FALSE)</f>
        <v>903888.72778141603</v>
      </c>
      <c r="J24" s="21">
        <f>VLOOKUP(B24,RMS!B:E,4,FALSE)</f>
        <v>850999.39703097299</v>
      </c>
      <c r="K24" s="22">
        <f t="shared" si="1"/>
        <v>9.18583944439888E-4</v>
      </c>
      <c r="L24" s="22">
        <f t="shared" si="2"/>
        <v>1.2669026968069375E-2</v>
      </c>
    </row>
    <row r="25" spans="1:12">
      <c r="A25" s="38"/>
      <c r="B25" s="12">
        <v>36</v>
      </c>
      <c r="C25" s="35" t="s">
        <v>27</v>
      </c>
      <c r="D25" s="35"/>
      <c r="E25" s="15">
        <f>VLOOKUP(C25,RA!B28:D60,3,0)</f>
        <v>571761.88489999995</v>
      </c>
      <c r="F25" s="25">
        <f>VLOOKUP(C25,RA!B29:I64,8,0)</f>
        <v>88231.505399999995</v>
      </c>
      <c r="G25" s="16">
        <f t="shared" si="0"/>
        <v>483530.37949999992</v>
      </c>
      <c r="H25" s="27">
        <f>RA!J29</f>
        <v>15.4315122658852</v>
      </c>
      <c r="I25" s="20">
        <f>VLOOKUP(B25,RMS!B:D,3,FALSE)</f>
        <v>571761.883434513</v>
      </c>
      <c r="J25" s="21">
        <f>VLOOKUP(B25,RMS!B:E,4,FALSE)</f>
        <v>483530.31573468598</v>
      </c>
      <c r="K25" s="22">
        <f t="shared" si="1"/>
        <v>1.4654869446530938E-3</v>
      </c>
      <c r="L25" s="22">
        <f t="shared" si="2"/>
        <v>6.3765313941985369E-2</v>
      </c>
    </row>
    <row r="26" spans="1:12">
      <c r="A26" s="38"/>
      <c r="B26" s="12">
        <v>37</v>
      </c>
      <c r="C26" s="35" t="s">
        <v>28</v>
      </c>
      <c r="D26" s="35"/>
      <c r="E26" s="15">
        <f>VLOOKUP(C26,RA!B30:D61,3,0)</f>
        <v>746471.17929999996</v>
      </c>
      <c r="F26" s="25">
        <f>VLOOKUP(C26,RA!B30:I65,8,0)</f>
        <v>134958.44159999999</v>
      </c>
      <c r="G26" s="16">
        <f t="shared" si="0"/>
        <v>611512.73769999994</v>
      </c>
      <c r="H26" s="27">
        <f>RA!J30</f>
        <v>18.079524748236999</v>
      </c>
      <c r="I26" s="20">
        <f>VLOOKUP(B26,RMS!B:D,3,FALSE)</f>
        <v>746471.16546814202</v>
      </c>
      <c r="J26" s="21">
        <f>VLOOKUP(B26,RMS!B:E,4,FALSE)</f>
        <v>611512.70418084203</v>
      </c>
      <c r="K26" s="22">
        <f t="shared" si="1"/>
        <v>1.3831857941113412E-2</v>
      </c>
      <c r="L26" s="22">
        <f t="shared" si="2"/>
        <v>3.3519157906994224E-2</v>
      </c>
    </row>
    <row r="27" spans="1:12">
      <c r="A27" s="38"/>
      <c r="B27" s="12">
        <v>38</v>
      </c>
      <c r="C27" s="35" t="s">
        <v>29</v>
      </c>
      <c r="D27" s="35"/>
      <c r="E27" s="15">
        <f>VLOOKUP(C27,RA!B30:D62,3,0)</f>
        <v>1460243.9768000001</v>
      </c>
      <c r="F27" s="25">
        <f>VLOOKUP(C27,RA!B31:I66,8,0)</f>
        <v>-28625.512500000001</v>
      </c>
      <c r="G27" s="16">
        <f t="shared" si="0"/>
        <v>1488869.4893</v>
      </c>
      <c r="H27" s="27">
        <f>RA!J31</f>
        <v>-1.9603239564617401</v>
      </c>
      <c r="I27" s="20">
        <f>VLOOKUP(B27,RMS!B:D,3,FALSE)</f>
        <v>1460243.77034513</v>
      </c>
      <c r="J27" s="21">
        <f>VLOOKUP(B27,RMS!B:E,4,FALSE)</f>
        <v>1488869.3624106201</v>
      </c>
      <c r="K27" s="22">
        <f t="shared" si="1"/>
        <v>0.20645487005822361</v>
      </c>
      <c r="L27" s="22">
        <f t="shared" si="2"/>
        <v>0.12688937992788851</v>
      </c>
    </row>
    <row r="28" spans="1:12">
      <c r="A28" s="38"/>
      <c r="B28" s="12">
        <v>39</v>
      </c>
      <c r="C28" s="35" t="s">
        <v>30</v>
      </c>
      <c r="D28" s="35"/>
      <c r="E28" s="15">
        <f>VLOOKUP(C28,RA!B32:D63,3,0)</f>
        <v>124267.2694</v>
      </c>
      <c r="F28" s="25">
        <f>VLOOKUP(C28,RA!B32:I67,8,0)</f>
        <v>35140.708899999998</v>
      </c>
      <c r="G28" s="16">
        <f t="shared" si="0"/>
        <v>89126.560500000007</v>
      </c>
      <c r="H28" s="27">
        <f>RA!J32</f>
        <v>28.278330303441901</v>
      </c>
      <c r="I28" s="20">
        <f>VLOOKUP(B28,RMS!B:D,3,FALSE)</f>
        <v>124267.18371184501</v>
      </c>
      <c r="J28" s="21">
        <f>VLOOKUP(B28,RMS!B:E,4,FALSE)</f>
        <v>89126.553964355</v>
      </c>
      <c r="K28" s="22">
        <f t="shared" si="1"/>
        <v>8.5688154998933896E-2</v>
      </c>
      <c r="L28" s="22">
        <f t="shared" si="2"/>
        <v>6.5356450068065897E-3</v>
      </c>
    </row>
    <row r="29" spans="1:12">
      <c r="A29" s="38"/>
      <c r="B29" s="12">
        <v>40</v>
      </c>
      <c r="C29" s="35" t="s">
        <v>31</v>
      </c>
      <c r="D29" s="35"/>
      <c r="E29" s="15">
        <f>VLOOKUP(C29,RA!B32:D64,3,0)</f>
        <v>50.000399999999999</v>
      </c>
      <c r="F29" s="25">
        <f>VLOOKUP(C29,RA!B33:I68,8,0)</f>
        <v>9.7372999999999994</v>
      </c>
      <c r="G29" s="16">
        <f t="shared" si="0"/>
        <v>40.263100000000001</v>
      </c>
      <c r="H29" s="27">
        <f>RA!J33</f>
        <v>19.474444204446399</v>
      </c>
      <c r="I29" s="20">
        <f>VLOOKUP(B29,RMS!B:D,3,FALSE)</f>
        <v>50.0002</v>
      </c>
      <c r="J29" s="21">
        <f>VLOOKUP(B29,RMS!B:E,4,FALSE)</f>
        <v>40.263100000000001</v>
      </c>
      <c r="K29" s="22">
        <f t="shared" si="1"/>
        <v>1.9999999999953388E-4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12.737687850978901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38"/>
      <c r="B31" s="12">
        <v>42</v>
      </c>
      <c r="C31" s="35" t="s">
        <v>32</v>
      </c>
      <c r="D31" s="35"/>
      <c r="E31" s="15">
        <f>VLOOKUP(C31,RA!B34:D66,3,0)</f>
        <v>241076.97769999999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241076.9773</v>
      </c>
      <c r="J31" s="21">
        <f>VLOOKUP(B31,RMS!B:E,4,FALSE)</f>
        <v>210369.35579999999</v>
      </c>
      <c r="K31" s="22">
        <f t="shared" si="1"/>
        <v>3.9999998989515007E-4</v>
      </c>
      <c r="L31" s="22" t="e">
        <f t="shared" si="2"/>
        <v>#N/A</v>
      </c>
    </row>
    <row r="32" spans="1:12">
      <c r="A32" s="38"/>
      <c r="B32" s="12">
        <v>71</v>
      </c>
      <c r="C32" s="35" t="s">
        <v>37</v>
      </c>
      <c r="D32" s="35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38"/>
      <c r="B33" s="12">
        <v>72</v>
      </c>
      <c r="C33" s="35" t="s">
        <v>38</v>
      </c>
      <c r="D33" s="35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38"/>
      <c r="B34" s="12">
        <v>73</v>
      </c>
      <c r="C34" s="35" t="s">
        <v>39</v>
      </c>
      <c r="D34" s="35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4.8669259369080597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38"/>
      <c r="B35" s="12">
        <v>75</v>
      </c>
      <c r="C35" s="35" t="s">
        <v>33</v>
      </c>
      <c r="D35" s="35"/>
      <c r="E35" s="15">
        <f>VLOOKUP(C35,RA!B8:D70,3,0)</f>
        <v>140974.7855</v>
      </c>
      <c r="F35" s="25">
        <f>VLOOKUP(C35,RA!B8:I74,8,0)</f>
        <v>6861.1383999999998</v>
      </c>
      <c r="G35" s="16">
        <f t="shared" si="0"/>
        <v>134113.6471</v>
      </c>
      <c r="H35" s="27">
        <f>RA!J39</f>
        <v>5.8898861513903498</v>
      </c>
      <c r="I35" s="20">
        <f>VLOOKUP(B35,RMS!B:D,3,FALSE)</f>
        <v>140974.78632478599</v>
      </c>
      <c r="J35" s="21">
        <f>VLOOKUP(B35,RMS!B:E,4,FALSE)</f>
        <v>134113.647435897</v>
      </c>
      <c r="K35" s="22">
        <f t="shared" si="1"/>
        <v>-8.2478599506430328E-4</v>
      </c>
      <c r="L35" s="22">
        <f t="shared" si="2"/>
        <v>-3.3589699887670577E-4</v>
      </c>
    </row>
    <row r="36" spans="1:12">
      <c r="A36" s="38"/>
      <c r="B36" s="12">
        <v>76</v>
      </c>
      <c r="C36" s="35" t="s">
        <v>34</v>
      </c>
      <c r="D36" s="35"/>
      <c r="E36" s="15">
        <f>VLOOKUP(C36,RA!B8:D71,3,0)</f>
        <v>504641.12099999998</v>
      </c>
      <c r="F36" s="25">
        <f>VLOOKUP(C36,RA!B8:I75,8,0)</f>
        <v>29722.787499999999</v>
      </c>
      <c r="G36" s="16">
        <f t="shared" si="0"/>
        <v>474918.33350000001</v>
      </c>
      <c r="H36" s="27">
        <f>RA!J40</f>
        <v>0</v>
      </c>
      <c r="I36" s="20">
        <f>VLOOKUP(B36,RMS!B:D,3,FALSE)</f>
        <v>504641.11507606797</v>
      </c>
      <c r="J36" s="21">
        <f>VLOOKUP(B36,RMS!B:E,4,FALSE)</f>
        <v>474918.33699829102</v>
      </c>
      <c r="K36" s="22">
        <f t="shared" si="1"/>
        <v>5.9239320107735693E-3</v>
      </c>
      <c r="L36" s="22">
        <f t="shared" si="2"/>
        <v>-3.4982910146936774E-3</v>
      </c>
    </row>
    <row r="37" spans="1:12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9.0435214842618308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VLOOKUP(C39,RA!B8:D74,3,0)</f>
        <v>46479.260399999999</v>
      </c>
      <c r="F39" s="25">
        <f>VLOOKUP(C39,RA!B8:I78,8,0)</f>
        <v>4203.3618999999999</v>
      </c>
      <c r="G39" s="16">
        <f t="shared" si="0"/>
        <v>42275.898499999996</v>
      </c>
      <c r="H39" s="27">
        <f>RA!J43</f>
        <v>0</v>
      </c>
      <c r="I39" s="20">
        <f>VLOOKUP(B39,RMS!B:D,3,FALSE)</f>
        <v>46479.2603433931</v>
      </c>
      <c r="J39" s="21">
        <f>VLOOKUP(B39,RMS!B:E,4,FALSE)</f>
        <v>42275.898275470798</v>
      </c>
      <c r="K39" s="22">
        <f t="shared" si="1"/>
        <v>5.6606899306643754E-5</v>
      </c>
      <c r="L39" s="22">
        <f t="shared" si="2"/>
        <v>2.2452919802162796E-4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sqref="A1:W42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3" t="s">
        <v>47</v>
      </c>
      <c r="W1" s="43"/>
    </row>
    <row r="2" spans="1:23" ht="12.7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3"/>
      <c r="W2" s="43"/>
    </row>
    <row r="3" spans="1:23" ht="23.25" thickBo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4" t="s">
        <v>48</v>
      </c>
      <c r="W3" s="43"/>
    </row>
    <row r="4" spans="1:23" ht="15" thickTop="1" thickBo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2"/>
      <c r="W4" s="43"/>
    </row>
    <row r="5" spans="1:23" ht="15" thickTop="1" thickBot="1">
      <c r="A5" s="55"/>
      <c r="B5" s="56"/>
      <c r="C5" s="57"/>
      <c r="D5" s="58" t="s">
        <v>0</v>
      </c>
      <c r="E5" s="58" t="s">
        <v>60</v>
      </c>
      <c r="F5" s="58" t="s">
        <v>61</v>
      </c>
      <c r="G5" s="58" t="s">
        <v>49</v>
      </c>
      <c r="H5" s="58" t="s">
        <v>50</v>
      </c>
      <c r="I5" s="58" t="s">
        <v>1</v>
      </c>
      <c r="J5" s="58" t="s">
        <v>2</v>
      </c>
      <c r="K5" s="58" t="s">
        <v>51</v>
      </c>
      <c r="L5" s="58" t="s">
        <v>52</v>
      </c>
      <c r="M5" s="58" t="s">
        <v>53</v>
      </c>
      <c r="N5" s="58" t="s">
        <v>54</v>
      </c>
      <c r="O5" s="58" t="s">
        <v>55</v>
      </c>
      <c r="P5" s="58" t="s">
        <v>62</v>
      </c>
      <c r="Q5" s="58" t="s">
        <v>63</v>
      </c>
      <c r="R5" s="58" t="s">
        <v>56</v>
      </c>
      <c r="S5" s="58" t="s">
        <v>57</v>
      </c>
      <c r="T5" s="58" t="s">
        <v>58</v>
      </c>
      <c r="U5" s="59" t="s">
        <v>59</v>
      </c>
      <c r="V5" s="52"/>
      <c r="W5" s="52"/>
    </row>
    <row r="6" spans="1:23" ht="14.25" thickBot="1">
      <c r="A6" s="60" t="s">
        <v>3</v>
      </c>
      <c r="B6" s="44" t="s">
        <v>4</v>
      </c>
      <c r="C6" s="45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  <c r="V6" s="52"/>
      <c r="W6" s="52"/>
    </row>
    <row r="7" spans="1:23" ht="14.25" thickBot="1">
      <c r="A7" s="46" t="s">
        <v>5</v>
      </c>
      <c r="B7" s="47"/>
      <c r="C7" s="48"/>
      <c r="D7" s="62">
        <v>15016276.6612</v>
      </c>
      <c r="E7" s="62">
        <v>20913481.9307</v>
      </c>
      <c r="F7" s="63">
        <v>71.801896551510197</v>
      </c>
      <c r="G7" s="62">
        <v>17129871.320300002</v>
      </c>
      <c r="H7" s="63">
        <v>-12.338648782464899</v>
      </c>
      <c r="I7" s="62">
        <v>1597550.5763000001</v>
      </c>
      <c r="J7" s="63">
        <v>10.638792906818599</v>
      </c>
      <c r="K7" s="62">
        <v>2320390.7927999999</v>
      </c>
      <c r="L7" s="63">
        <v>13.5458740431412</v>
      </c>
      <c r="M7" s="63">
        <v>-0.31151658537127402</v>
      </c>
      <c r="N7" s="62">
        <v>185113461.77880001</v>
      </c>
      <c r="O7" s="62">
        <v>185113461.77880001</v>
      </c>
      <c r="P7" s="62">
        <v>792060</v>
      </c>
      <c r="Q7" s="62">
        <v>1022959</v>
      </c>
      <c r="R7" s="63">
        <v>-22.571676870725</v>
      </c>
      <c r="S7" s="62">
        <v>18.958509028608901</v>
      </c>
      <c r="T7" s="62">
        <v>19.371213996944199</v>
      </c>
      <c r="U7" s="64">
        <v>-2.1768851533231501</v>
      </c>
      <c r="V7" s="52"/>
      <c r="W7" s="52"/>
    </row>
    <row r="8" spans="1:23" ht="14.25" thickBot="1">
      <c r="A8" s="49">
        <v>41645</v>
      </c>
      <c r="B8" s="39" t="s">
        <v>6</v>
      </c>
      <c r="C8" s="40"/>
      <c r="D8" s="65">
        <v>643109.93259999994</v>
      </c>
      <c r="E8" s="65">
        <v>838494.12210000004</v>
      </c>
      <c r="F8" s="66">
        <v>76.698204036223601</v>
      </c>
      <c r="G8" s="65">
        <v>655546.04330000002</v>
      </c>
      <c r="H8" s="66">
        <v>-1.89706136237158</v>
      </c>
      <c r="I8" s="65">
        <v>67461.978099999993</v>
      </c>
      <c r="J8" s="66">
        <v>10.4899605308942</v>
      </c>
      <c r="K8" s="65">
        <v>139095.87669999999</v>
      </c>
      <c r="L8" s="66">
        <v>21.2183229723721</v>
      </c>
      <c r="M8" s="66">
        <v>-0.51499656423675999</v>
      </c>
      <c r="N8" s="65">
        <v>6184419.8777999999</v>
      </c>
      <c r="O8" s="65">
        <v>6184419.8777999999</v>
      </c>
      <c r="P8" s="65">
        <v>24928</v>
      </c>
      <c r="Q8" s="65">
        <v>30869</v>
      </c>
      <c r="R8" s="66">
        <v>-19.245845346464101</v>
      </c>
      <c r="S8" s="65">
        <v>25.7986975529525</v>
      </c>
      <c r="T8" s="65">
        <v>25.967649305128099</v>
      </c>
      <c r="U8" s="67">
        <v>-0.65488481280437305</v>
      </c>
      <c r="V8" s="52"/>
      <c r="W8" s="52"/>
    </row>
    <row r="9" spans="1:23" ht="12" customHeight="1" thickBot="1">
      <c r="A9" s="50"/>
      <c r="B9" s="39" t="s">
        <v>7</v>
      </c>
      <c r="C9" s="40"/>
      <c r="D9" s="65">
        <v>63674.451399999998</v>
      </c>
      <c r="E9" s="65">
        <v>94218.544099999999</v>
      </c>
      <c r="F9" s="66">
        <v>67.581654979107199</v>
      </c>
      <c r="G9" s="65">
        <v>74247.962299999999</v>
      </c>
      <c r="H9" s="66">
        <v>-14.240809542055301</v>
      </c>
      <c r="I9" s="65">
        <v>14523.992099999999</v>
      </c>
      <c r="J9" s="66">
        <v>22.809764011567101</v>
      </c>
      <c r="K9" s="65">
        <v>17150.545600000001</v>
      </c>
      <c r="L9" s="66">
        <v>23.099011836450099</v>
      </c>
      <c r="M9" s="66">
        <v>-0.15314693545376201</v>
      </c>
      <c r="N9" s="65">
        <v>823388.8345</v>
      </c>
      <c r="O9" s="65">
        <v>823388.8345</v>
      </c>
      <c r="P9" s="65">
        <v>4026</v>
      </c>
      <c r="Q9" s="65">
        <v>6826</v>
      </c>
      <c r="R9" s="66">
        <v>-41.019630823322601</v>
      </c>
      <c r="S9" s="65">
        <v>15.815810084451099</v>
      </c>
      <c r="T9" s="65">
        <v>29.382445268092599</v>
      </c>
      <c r="U9" s="67">
        <v>-85.778945948391396</v>
      </c>
      <c r="V9" s="52"/>
      <c r="W9" s="52"/>
    </row>
    <row r="10" spans="1:23" ht="14.25" thickBot="1">
      <c r="A10" s="50"/>
      <c r="B10" s="39" t="s">
        <v>8</v>
      </c>
      <c r="C10" s="40"/>
      <c r="D10" s="65">
        <v>94052.586800000005</v>
      </c>
      <c r="E10" s="65">
        <v>129400.5494</v>
      </c>
      <c r="F10" s="66">
        <v>72.683297896415297</v>
      </c>
      <c r="G10" s="65">
        <v>93739.303599999999</v>
      </c>
      <c r="H10" s="66">
        <v>0.33420687797813797</v>
      </c>
      <c r="I10" s="65">
        <v>24486.507000000001</v>
      </c>
      <c r="J10" s="66">
        <v>26.0349107165652</v>
      </c>
      <c r="K10" s="65">
        <v>24061.937099999999</v>
      </c>
      <c r="L10" s="66">
        <v>25.6689949422667</v>
      </c>
      <c r="M10" s="66">
        <v>1.7644876147564999E-2</v>
      </c>
      <c r="N10" s="65">
        <v>908297.24719999998</v>
      </c>
      <c r="O10" s="65">
        <v>908297.24719999998</v>
      </c>
      <c r="P10" s="65">
        <v>72395</v>
      </c>
      <c r="Q10" s="65">
        <v>94798</v>
      </c>
      <c r="R10" s="66">
        <v>-23.632355112977098</v>
      </c>
      <c r="S10" s="65">
        <v>1.2991585993507799</v>
      </c>
      <c r="T10" s="65">
        <v>1.58947960505496</v>
      </c>
      <c r="U10" s="67">
        <v>-22.3468486333581</v>
      </c>
      <c r="V10" s="52"/>
      <c r="W10" s="52"/>
    </row>
    <row r="11" spans="1:23" ht="14.25" thickBot="1">
      <c r="A11" s="50"/>
      <c r="B11" s="39" t="s">
        <v>9</v>
      </c>
      <c r="C11" s="40"/>
      <c r="D11" s="65">
        <v>61540.289599999996</v>
      </c>
      <c r="E11" s="65">
        <v>85700.114100000006</v>
      </c>
      <c r="F11" s="66">
        <v>71.8088770899314</v>
      </c>
      <c r="G11" s="65">
        <v>126650.452</v>
      </c>
      <c r="H11" s="66">
        <v>-51.409340726237602</v>
      </c>
      <c r="I11" s="65">
        <v>12047.591899999999</v>
      </c>
      <c r="J11" s="66">
        <v>19.576755290407299</v>
      </c>
      <c r="K11" s="65">
        <v>26308.253799999999</v>
      </c>
      <c r="L11" s="66">
        <v>20.772333129928299</v>
      </c>
      <c r="M11" s="66">
        <v>-0.54206037422369702</v>
      </c>
      <c r="N11" s="65">
        <v>908829.07189999998</v>
      </c>
      <c r="O11" s="65">
        <v>908829.07189999998</v>
      </c>
      <c r="P11" s="65">
        <v>2960</v>
      </c>
      <c r="Q11" s="65">
        <v>3821</v>
      </c>
      <c r="R11" s="66">
        <v>-22.533368228212499</v>
      </c>
      <c r="S11" s="65">
        <v>20.7906383783784</v>
      </c>
      <c r="T11" s="65">
        <v>20.152240303585501</v>
      </c>
      <c r="U11" s="67">
        <v>3.0706035244056902</v>
      </c>
      <c r="V11" s="52"/>
      <c r="W11" s="52"/>
    </row>
    <row r="12" spans="1:23" ht="14.25" thickBot="1">
      <c r="A12" s="50"/>
      <c r="B12" s="39" t="s">
        <v>10</v>
      </c>
      <c r="C12" s="40"/>
      <c r="D12" s="65">
        <v>188787.50109999999</v>
      </c>
      <c r="E12" s="65">
        <v>364099.0919</v>
      </c>
      <c r="F12" s="66">
        <v>51.850582794601003</v>
      </c>
      <c r="G12" s="65">
        <v>495148.12</v>
      </c>
      <c r="H12" s="66">
        <v>-61.872519863349197</v>
      </c>
      <c r="I12" s="65">
        <v>811.6748</v>
      </c>
      <c r="J12" s="66">
        <v>0.42994096286599998</v>
      </c>
      <c r="K12" s="65">
        <v>40562.437100000003</v>
      </c>
      <c r="L12" s="66">
        <v>8.1919804320371892</v>
      </c>
      <c r="M12" s="66">
        <v>-0.97998949624257203</v>
      </c>
      <c r="N12" s="65">
        <v>3343524.0167999999</v>
      </c>
      <c r="O12" s="65">
        <v>3343524.0167999999</v>
      </c>
      <c r="P12" s="65">
        <v>1332</v>
      </c>
      <c r="Q12" s="65">
        <v>1531</v>
      </c>
      <c r="R12" s="66">
        <v>-12.998040496407601</v>
      </c>
      <c r="S12" s="65">
        <v>141.73235818318301</v>
      </c>
      <c r="T12" s="65">
        <v>134.94210398432401</v>
      </c>
      <c r="U12" s="67">
        <v>4.7908990479669704</v>
      </c>
      <c r="V12" s="52"/>
      <c r="W12" s="52"/>
    </row>
    <row r="13" spans="1:23" ht="14.25" thickBot="1">
      <c r="A13" s="50"/>
      <c r="B13" s="39" t="s">
        <v>11</v>
      </c>
      <c r="C13" s="40"/>
      <c r="D13" s="65">
        <v>318708.89600000001</v>
      </c>
      <c r="E13" s="65">
        <v>495541.64789999998</v>
      </c>
      <c r="F13" s="66">
        <v>64.315259343108806</v>
      </c>
      <c r="G13" s="65">
        <v>444623.77069999999</v>
      </c>
      <c r="H13" s="66">
        <v>-28.319420372366501</v>
      </c>
      <c r="I13" s="65">
        <v>56449.340499999998</v>
      </c>
      <c r="J13" s="66">
        <v>17.7118810326524</v>
      </c>
      <c r="K13" s="65">
        <v>80103.700899999996</v>
      </c>
      <c r="L13" s="66">
        <v>18.016063507780402</v>
      </c>
      <c r="M13" s="66">
        <v>-0.29529672330033402</v>
      </c>
      <c r="N13" s="65">
        <v>2639118.4005</v>
      </c>
      <c r="O13" s="65">
        <v>2639118.4005</v>
      </c>
      <c r="P13" s="65">
        <v>8673</v>
      </c>
      <c r="Q13" s="65">
        <v>10576</v>
      </c>
      <c r="R13" s="66">
        <v>-17.993570347957601</v>
      </c>
      <c r="S13" s="65">
        <v>36.747249625273803</v>
      </c>
      <c r="T13" s="65">
        <v>35.634847220121003</v>
      </c>
      <c r="U13" s="67">
        <v>3.0271718740760698</v>
      </c>
      <c r="V13" s="52"/>
      <c r="W13" s="52"/>
    </row>
    <row r="14" spans="1:23" ht="14.25" thickBot="1">
      <c r="A14" s="50"/>
      <c r="B14" s="39" t="s">
        <v>12</v>
      </c>
      <c r="C14" s="40"/>
      <c r="D14" s="65">
        <v>188890.98209999999</v>
      </c>
      <c r="E14" s="65">
        <v>253971.5673</v>
      </c>
      <c r="F14" s="66">
        <v>74.374853889402303</v>
      </c>
      <c r="G14" s="65">
        <v>208668.05900000001</v>
      </c>
      <c r="H14" s="66">
        <v>-9.4777691395500003</v>
      </c>
      <c r="I14" s="65">
        <v>33584.648200000003</v>
      </c>
      <c r="J14" s="66">
        <v>17.779910838845701</v>
      </c>
      <c r="K14" s="65">
        <v>39405.792300000001</v>
      </c>
      <c r="L14" s="66">
        <v>18.884438993128299</v>
      </c>
      <c r="M14" s="66">
        <v>-0.14772305694764601</v>
      </c>
      <c r="N14" s="65">
        <v>1502502.0493000001</v>
      </c>
      <c r="O14" s="65">
        <v>1502502.0493000001</v>
      </c>
      <c r="P14" s="65">
        <v>2367</v>
      </c>
      <c r="Q14" s="65">
        <v>2768</v>
      </c>
      <c r="R14" s="66">
        <v>-14.4869942196532</v>
      </c>
      <c r="S14" s="65">
        <v>79.801851330798499</v>
      </c>
      <c r="T14" s="65">
        <v>71.797589234104095</v>
      </c>
      <c r="U14" s="67">
        <v>10.0301709336476</v>
      </c>
      <c r="V14" s="52"/>
      <c r="W14" s="52"/>
    </row>
    <row r="15" spans="1:23" ht="14.25" thickBot="1">
      <c r="A15" s="50"/>
      <c r="B15" s="39" t="s">
        <v>13</v>
      </c>
      <c r="C15" s="40"/>
      <c r="D15" s="65">
        <v>165543.13699999999</v>
      </c>
      <c r="E15" s="65">
        <v>126414.87729999999</v>
      </c>
      <c r="F15" s="66">
        <v>130.95225857566101</v>
      </c>
      <c r="G15" s="65">
        <v>141556.334</v>
      </c>
      <c r="H15" s="66">
        <v>16.945058071368202</v>
      </c>
      <c r="I15" s="65">
        <v>13008.458000000001</v>
      </c>
      <c r="J15" s="66">
        <v>7.8580472955517298</v>
      </c>
      <c r="K15" s="65">
        <v>31253.197100000001</v>
      </c>
      <c r="L15" s="66">
        <v>22.078275282263199</v>
      </c>
      <c r="M15" s="66">
        <v>-0.58377192712869697</v>
      </c>
      <c r="N15" s="65">
        <v>1062956.3193999999</v>
      </c>
      <c r="O15" s="65">
        <v>1062956.3193999999</v>
      </c>
      <c r="P15" s="65">
        <v>2372</v>
      </c>
      <c r="Q15" s="65">
        <v>2931</v>
      </c>
      <c r="R15" s="66">
        <v>-19.071989082224501</v>
      </c>
      <c r="S15" s="65">
        <v>69.790529932546406</v>
      </c>
      <c r="T15" s="65">
        <v>32.817681780962097</v>
      </c>
      <c r="U15" s="67">
        <v>52.976884094903802</v>
      </c>
      <c r="V15" s="52"/>
      <c r="W15" s="52"/>
    </row>
    <row r="16" spans="1:23" ht="14.25" thickBot="1">
      <c r="A16" s="50"/>
      <c r="B16" s="39" t="s">
        <v>14</v>
      </c>
      <c r="C16" s="40"/>
      <c r="D16" s="65">
        <v>445825.5294</v>
      </c>
      <c r="E16" s="65">
        <v>599707.11029999994</v>
      </c>
      <c r="F16" s="66">
        <v>74.340544199480703</v>
      </c>
      <c r="G16" s="65">
        <v>434159.40529999998</v>
      </c>
      <c r="H16" s="66">
        <v>2.6870600884342899</v>
      </c>
      <c r="I16" s="65">
        <v>41631.534200000002</v>
      </c>
      <c r="J16" s="66">
        <v>9.3380776681919695</v>
      </c>
      <c r="K16" s="65">
        <v>38130.563999999998</v>
      </c>
      <c r="L16" s="66">
        <v>8.7826184425630807</v>
      </c>
      <c r="M16" s="66">
        <v>9.1815326938254005E-2</v>
      </c>
      <c r="N16" s="65">
        <v>4946600.1287000002</v>
      </c>
      <c r="O16" s="65">
        <v>4946600.1287000002</v>
      </c>
      <c r="P16" s="65">
        <v>30160</v>
      </c>
      <c r="Q16" s="65">
        <v>45189</v>
      </c>
      <c r="R16" s="66">
        <v>-33.258093783885499</v>
      </c>
      <c r="S16" s="65">
        <v>14.7820135742706</v>
      </c>
      <c r="T16" s="65">
        <v>16.152253136825301</v>
      </c>
      <c r="U16" s="67">
        <v>-9.2696408082035795</v>
      </c>
      <c r="V16" s="52"/>
      <c r="W16" s="52"/>
    </row>
    <row r="17" spans="1:21" ht="12" thickBot="1">
      <c r="A17" s="50"/>
      <c r="B17" s="39" t="s">
        <v>15</v>
      </c>
      <c r="C17" s="40"/>
      <c r="D17" s="65">
        <v>542725.76890000002</v>
      </c>
      <c r="E17" s="65">
        <v>797432.38619999995</v>
      </c>
      <c r="F17" s="66">
        <v>68.059158154617705</v>
      </c>
      <c r="G17" s="65">
        <v>1101846.8954</v>
      </c>
      <c r="H17" s="66">
        <v>-50.743994363847101</v>
      </c>
      <c r="I17" s="65">
        <v>7332.9072999999999</v>
      </c>
      <c r="J17" s="66">
        <v>1.35112569186873</v>
      </c>
      <c r="K17" s="65">
        <v>33245.748399999997</v>
      </c>
      <c r="L17" s="66">
        <v>3.0172747719120201</v>
      </c>
      <c r="M17" s="66">
        <v>-0.77943323122784602</v>
      </c>
      <c r="N17" s="65">
        <v>11809204.7795</v>
      </c>
      <c r="O17" s="65">
        <v>11809204.7795</v>
      </c>
      <c r="P17" s="65">
        <v>9778</v>
      </c>
      <c r="Q17" s="65">
        <v>11446</v>
      </c>
      <c r="R17" s="66">
        <v>-14.5727765158134</v>
      </c>
      <c r="S17" s="65">
        <v>55.504783074248301</v>
      </c>
      <c r="T17" s="65">
        <v>52.256378193255301</v>
      </c>
      <c r="U17" s="67">
        <v>5.8524773921693596</v>
      </c>
    </row>
    <row r="18" spans="1:21" ht="12" thickBot="1">
      <c r="A18" s="50"/>
      <c r="B18" s="39" t="s">
        <v>16</v>
      </c>
      <c r="C18" s="40"/>
      <c r="D18" s="65">
        <v>1583368.2997000001</v>
      </c>
      <c r="E18" s="65">
        <v>2365512.7703</v>
      </c>
      <c r="F18" s="66">
        <v>66.935521108989604</v>
      </c>
      <c r="G18" s="65">
        <v>1714965.9027</v>
      </c>
      <c r="H18" s="66">
        <v>-7.6734821836874998</v>
      </c>
      <c r="I18" s="65">
        <v>238508.00539999999</v>
      </c>
      <c r="J18" s="66">
        <v>15.063330840032</v>
      </c>
      <c r="K18" s="65">
        <v>315261.66450000001</v>
      </c>
      <c r="L18" s="66">
        <v>18.3829698306923</v>
      </c>
      <c r="M18" s="66">
        <v>-0.243460172113632</v>
      </c>
      <c r="N18" s="65">
        <v>17082453.4683</v>
      </c>
      <c r="O18" s="65">
        <v>17082453.4683</v>
      </c>
      <c r="P18" s="65">
        <v>69271</v>
      </c>
      <c r="Q18" s="65">
        <v>99869</v>
      </c>
      <c r="R18" s="66">
        <v>-30.638135958105099</v>
      </c>
      <c r="S18" s="65">
        <v>22.857592639055301</v>
      </c>
      <c r="T18" s="65">
        <v>21.318134992840601</v>
      </c>
      <c r="U18" s="67">
        <v>6.73499467124247</v>
      </c>
    </row>
    <row r="19" spans="1:21" ht="12" thickBot="1">
      <c r="A19" s="50"/>
      <c r="B19" s="39" t="s">
        <v>17</v>
      </c>
      <c r="C19" s="40"/>
      <c r="D19" s="65">
        <v>484020.68849999999</v>
      </c>
      <c r="E19" s="65">
        <v>734329.66229999997</v>
      </c>
      <c r="F19" s="66">
        <v>65.913269386939206</v>
      </c>
      <c r="G19" s="65">
        <v>599295.5074</v>
      </c>
      <c r="H19" s="66">
        <v>-19.235054739540999</v>
      </c>
      <c r="I19" s="65">
        <v>58254.752800000002</v>
      </c>
      <c r="J19" s="66">
        <v>12.0355914910443</v>
      </c>
      <c r="K19" s="65">
        <v>87213.123500000002</v>
      </c>
      <c r="L19" s="66">
        <v>14.5526075905971</v>
      </c>
      <c r="M19" s="66">
        <v>-0.33204143525486701</v>
      </c>
      <c r="N19" s="65">
        <v>6380022.0849000001</v>
      </c>
      <c r="O19" s="65">
        <v>6380022.0849000001</v>
      </c>
      <c r="P19" s="65">
        <v>11628</v>
      </c>
      <c r="Q19" s="65">
        <v>15985</v>
      </c>
      <c r="R19" s="66">
        <v>-27.2568032530497</v>
      </c>
      <c r="S19" s="65">
        <v>41.625446207430301</v>
      </c>
      <c r="T19" s="65">
        <v>38.806753475132901</v>
      </c>
      <c r="U19" s="67">
        <v>6.7715616026099203</v>
      </c>
    </row>
    <row r="20" spans="1:21" ht="12" thickBot="1">
      <c r="A20" s="50"/>
      <c r="B20" s="39" t="s">
        <v>18</v>
      </c>
      <c r="C20" s="40"/>
      <c r="D20" s="65">
        <v>1012095.786</v>
      </c>
      <c r="E20" s="65">
        <v>1295391.4818</v>
      </c>
      <c r="F20" s="66">
        <v>78.130495701087298</v>
      </c>
      <c r="G20" s="65">
        <v>957749.5405</v>
      </c>
      <c r="H20" s="66">
        <v>5.6743692585462497</v>
      </c>
      <c r="I20" s="65">
        <v>56251.716500000002</v>
      </c>
      <c r="J20" s="66">
        <v>5.5579439493882097</v>
      </c>
      <c r="K20" s="65">
        <v>75132.275999999998</v>
      </c>
      <c r="L20" s="66">
        <v>7.8446684464893304</v>
      </c>
      <c r="M20" s="66">
        <v>-0.25129758480895797</v>
      </c>
      <c r="N20" s="65">
        <v>14910986.7667</v>
      </c>
      <c r="O20" s="65">
        <v>14910986.7667</v>
      </c>
      <c r="P20" s="65">
        <v>36182</v>
      </c>
      <c r="Q20" s="65">
        <v>43103</v>
      </c>
      <c r="R20" s="66">
        <v>-16.056886991624701</v>
      </c>
      <c r="S20" s="65">
        <v>27.972356033386799</v>
      </c>
      <c r="T20" s="65">
        <v>31.5379631301766</v>
      </c>
      <c r="U20" s="67">
        <v>-12.746895872961201</v>
      </c>
    </row>
    <row r="21" spans="1:21" ht="12" thickBot="1">
      <c r="A21" s="50"/>
      <c r="B21" s="39" t="s">
        <v>19</v>
      </c>
      <c r="C21" s="40"/>
      <c r="D21" s="65">
        <v>326597.1678</v>
      </c>
      <c r="E21" s="65">
        <v>508841.11719999998</v>
      </c>
      <c r="F21" s="66">
        <v>64.184508043918797</v>
      </c>
      <c r="G21" s="65">
        <v>387039.47710000002</v>
      </c>
      <c r="H21" s="66">
        <v>-15.616574762058001</v>
      </c>
      <c r="I21" s="65">
        <v>40950.796199999997</v>
      </c>
      <c r="J21" s="66">
        <v>12.5386256334829</v>
      </c>
      <c r="K21" s="65">
        <v>57514.261500000001</v>
      </c>
      <c r="L21" s="66">
        <v>14.8600504348914</v>
      </c>
      <c r="M21" s="66">
        <v>-0.28798883734254299</v>
      </c>
      <c r="N21" s="65">
        <v>2595778.3829000001</v>
      </c>
      <c r="O21" s="65">
        <v>2595778.3829000001</v>
      </c>
      <c r="P21" s="65">
        <v>26407</v>
      </c>
      <c r="Q21" s="65">
        <v>33940</v>
      </c>
      <c r="R21" s="66">
        <v>-22.195050088391302</v>
      </c>
      <c r="S21" s="65">
        <v>12.367825493240399</v>
      </c>
      <c r="T21" s="65">
        <v>12.1182241514437</v>
      </c>
      <c r="U21" s="67">
        <v>2.01815057896088</v>
      </c>
    </row>
    <row r="22" spans="1:21" ht="12" thickBot="1">
      <c r="A22" s="50"/>
      <c r="B22" s="39" t="s">
        <v>20</v>
      </c>
      <c r="C22" s="40"/>
      <c r="D22" s="65">
        <v>907857.44929999998</v>
      </c>
      <c r="E22" s="65">
        <v>1146025.3805</v>
      </c>
      <c r="F22" s="66">
        <v>79.217918271924404</v>
      </c>
      <c r="G22" s="65">
        <v>838147.23080000002</v>
      </c>
      <c r="H22" s="66">
        <v>8.3171805547173996</v>
      </c>
      <c r="I22" s="65">
        <v>104468.86259999999</v>
      </c>
      <c r="J22" s="66">
        <v>11.5071879049459</v>
      </c>
      <c r="K22" s="65">
        <v>127444.2896</v>
      </c>
      <c r="L22" s="66">
        <v>15.2054776197681</v>
      </c>
      <c r="M22" s="66">
        <v>-0.18027819898491601</v>
      </c>
      <c r="N22" s="65">
        <v>7685877.7814999996</v>
      </c>
      <c r="O22" s="65">
        <v>7685877.7814999996</v>
      </c>
      <c r="P22" s="65">
        <v>54532</v>
      </c>
      <c r="Q22" s="65">
        <v>71443</v>
      </c>
      <c r="R22" s="66">
        <v>-23.670618535055901</v>
      </c>
      <c r="S22" s="65">
        <v>16.648159783246498</v>
      </c>
      <c r="T22" s="65">
        <v>16.802279065828699</v>
      </c>
      <c r="U22" s="67">
        <v>-0.92574365328510999</v>
      </c>
    </row>
    <row r="23" spans="1:21" ht="12" thickBot="1">
      <c r="A23" s="50"/>
      <c r="B23" s="39" t="s">
        <v>21</v>
      </c>
      <c r="C23" s="40"/>
      <c r="D23" s="65">
        <v>2004573.0463</v>
      </c>
      <c r="E23" s="65">
        <v>2500315.7252000002</v>
      </c>
      <c r="F23" s="66">
        <v>80.172796823075402</v>
      </c>
      <c r="G23" s="65">
        <v>1964095.2527000001</v>
      </c>
      <c r="H23" s="66">
        <v>2.0608875024954001</v>
      </c>
      <c r="I23" s="65">
        <v>203559.9515</v>
      </c>
      <c r="J23" s="66">
        <v>10.1547784390161</v>
      </c>
      <c r="K23" s="65">
        <v>229356.09789999999</v>
      </c>
      <c r="L23" s="66">
        <v>11.677442709802801</v>
      </c>
      <c r="M23" s="66">
        <v>-0.11247203207671901</v>
      </c>
      <c r="N23" s="65">
        <v>25734156.2852</v>
      </c>
      <c r="O23" s="65">
        <v>25734156.2852</v>
      </c>
      <c r="P23" s="65">
        <v>67668</v>
      </c>
      <c r="Q23" s="65">
        <v>86193</v>
      </c>
      <c r="R23" s="66">
        <v>-21.492464585291199</v>
      </c>
      <c r="S23" s="65">
        <v>29.623648494118299</v>
      </c>
      <c r="T23" s="65">
        <v>29.415865943870202</v>
      </c>
      <c r="U23" s="67">
        <v>0.70140769557619098</v>
      </c>
    </row>
    <row r="24" spans="1:21" ht="12" thickBot="1">
      <c r="A24" s="50"/>
      <c r="B24" s="39" t="s">
        <v>22</v>
      </c>
      <c r="C24" s="40"/>
      <c r="D24" s="65">
        <v>251169.02100000001</v>
      </c>
      <c r="E24" s="65">
        <v>386518.81030000001</v>
      </c>
      <c r="F24" s="66">
        <v>64.982353848458999</v>
      </c>
      <c r="G24" s="65">
        <v>332356.57280000002</v>
      </c>
      <c r="H24" s="66">
        <v>-24.4278460076839</v>
      </c>
      <c r="I24" s="65">
        <v>47921.600400000003</v>
      </c>
      <c r="J24" s="66">
        <v>19.079423174564202</v>
      </c>
      <c r="K24" s="65">
        <v>52674.087200000002</v>
      </c>
      <c r="L24" s="66">
        <v>15.848667217933199</v>
      </c>
      <c r="M24" s="66">
        <v>-9.0224378866882005E-2</v>
      </c>
      <c r="N24" s="65">
        <v>2067279.7563</v>
      </c>
      <c r="O24" s="65">
        <v>2067279.7563</v>
      </c>
      <c r="P24" s="65">
        <v>26251</v>
      </c>
      <c r="Q24" s="65">
        <v>33054</v>
      </c>
      <c r="R24" s="66">
        <v>-20.581472741574402</v>
      </c>
      <c r="S24" s="65">
        <v>9.5679791626985597</v>
      </c>
      <c r="T24" s="65">
        <v>9.6574915017849605</v>
      </c>
      <c r="U24" s="67">
        <v>-0.93554069845139098</v>
      </c>
    </row>
    <row r="25" spans="1:21" ht="12" thickBot="1">
      <c r="A25" s="50"/>
      <c r="B25" s="39" t="s">
        <v>23</v>
      </c>
      <c r="C25" s="40"/>
      <c r="D25" s="65">
        <v>268357.26610000001</v>
      </c>
      <c r="E25" s="65">
        <v>381207.78019999998</v>
      </c>
      <c r="F25" s="66">
        <v>70.396586858538598</v>
      </c>
      <c r="G25" s="65">
        <v>347215.32030000002</v>
      </c>
      <c r="H25" s="66">
        <v>-22.7115710596714</v>
      </c>
      <c r="I25" s="65">
        <v>25689.7834</v>
      </c>
      <c r="J25" s="66">
        <v>9.5729785048663505</v>
      </c>
      <c r="K25" s="65">
        <v>40276.115599999997</v>
      </c>
      <c r="L25" s="66">
        <v>11.599751867285301</v>
      </c>
      <c r="M25" s="66">
        <v>-0.36215836563941101</v>
      </c>
      <c r="N25" s="65">
        <v>3144343.1211000001</v>
      </c>
      <c r="O25" s="65">
        <v>3144343.1211000001</v>
      </c>
      <c r="P25" s="65">
        <v>14961</v>
      </c>
      <c r="Q25" s="65">
        <v>19789</v>
      </c>
      <c r="R25" s="66">
        <v>-24.397392490777701</v>
      </c>
      <c r="S25" s="65">
        <v>17.9371209210614</v>
      </c>
      <c r="T25" s="65">
        <v>19.958256960937899</v>
      </c>
      <c r="U25" s="67">
        <v>-11.2678954932131</v>
      </c>
    </row>
    <row r="26" spans="1:21" ht="12" thickBot="1">
      <c r="A26" s="50"/>
      <c r="B26" s="39" t="s">
        <v>24</v>
      </c>
      <c r="C26" s="40"/>
      <c r="D26" s="65">
        <v>490439.72580000001</v>
      </c>
      <c r="E26" s="65">
        <v>653928.05720000004</v>
      </c>
      <c r="F26" s="66">
        <v>74.999033976302101</v>
      </c>
      <c r="G26" s="65">
        <v>587571.25780000002</v>
      </c>
      <c r="H26" s="66">
        <v>-16.5310216778953</v>
      </c>
      <c r="I26" s="65">
        <v>128053.9938</v>
      </c>
      <c r="J26" s="66">
        <v>26.110036985914999</v>
      </c>
      <c r="K26" s="65">
        <v>133592.416</v>
      </c>
      <c r="L26" s="66">
        <v>22.7363769460406</v>
      </c>
      <c r="M26" s="66">
        <v>-4.1457609390041998E-2</v>
      </c>
      <c r="N26" s="65">
        <v>5588516.4269000003</v>
      </c>
      <c r="O26" s="65">
        <v>5588516.4269000003</v>
      </c>
      <c r="P26" s="65">
        <v>38415</v>
      </c>
      <c r="Q26" s="65">
        <v>55797</v>
      </c>
      <c r="R26" s="66">
        <v>-31.152212484542201</v>
      </c>
      <c r="S26" s="65">
        <v>12.7668807965638</v>
      </c>
      <c r="T26" s="65">
        <v>13.744024834668499</v>
      </c>
      <c r="U26" s="67">
        <v>-7.6537413772021798</v>
      </c>
    </row>
    <row r="27" spans="1:21" ht="12" thickBot="1">
      <c r="A27" s="50"/>
      <c r="B27" s="39" t="s">
        <v>25</v>
      </c>
      <c r="C27" s="40"/>
      <c r="D27" s="65">
        <v>235083.95170000001</v>
      </c>
      <c r="E27" s="65">
        <v>323632.18349999998</v>
      </c>
      <c r="F27" s="66">
        <v>72.639237901999294</v>
      </c>
      <c r="G27" s="65">
        <v>313479.51439999999</v>
      </c>
      <c r="H27" s="66">
        <v>-25.00819323076</v>
      </c>
      <c r="I27" s="65">
        <v>68453.361199999999</v>
      </c>
      <c r="J27" s="66">
        <v>29.118687475253999</v>
      </c>
      <c r="K27" s="65">
        <v>90959.618000000002</v>
      </c>
      <c r="L27" s="66">
        <v>29.016128270485801</v>
      </c>
      <c r="M27" s="66">
        <v>-0.24743130297666799</v>
      </c>
      <c r="N27" s="65">
        <v>1849635.098</v>
      </c>
      <c r="O27" s="65">
        <v>1849635.098</v>
      </c>
      <c r="P27" s="65">
        <v>32959</v>
      </c>
      <c r="Q27" s="65">
        <v>41142</v>
      </c>
      <c r="R27" s="66">
        <v>-19.889650478829399</v>
      </c>
      <c r="S27" s="65">
        <v>7.1326178494493204</v>
      </c>
      <c r="T27" s="65">
        <v>7.5369246463468</v>
      </c>
      <c r="U27" s="67">
        <v>-5.6684208439499901</v>
      </c>
    </row>
    <row r="28" spans="1:21" ht="12" thickBot="1">
      <c r="A28" s="50"/>
      <c r="B28" s="39" t="s">
        <v>26</v>
      </c>
      <c r="C28" s="40"/>
      <c r="D28" s="65">
        <v>903888.72869999998</v>
      </c>
      <c r="E28" s="65">
        <v>1386359.5445999999</v>
      </c>
      <c r="F28" s="66">
        <v>65.198723680356295</v>
      </c>
      <c r="G28" s="65">
        <v>1232490.1258</v>
      </c>
      <c r="H28" s="66">
        <v>-26.661584561312999</v>
      </c>
      <c r="I28" s="65">
        <v>52889.319000000003</v>
      </c>
      <c r="J28" s="66">
        <v>5.8513086091987301</v>
      </c>
      <c r="K28" s="65">
        <v>89885.024300000005</v>
      </c>
      <c r="L28" s="66">
        <v>7.2929610078341396</v>
      </c>
      <c r="M28" s="66">
        <v>-0.411589200627273</v>
      </c>
      <c r="N28" s="65">
        <v>7722498.5025000004</v>
      </c>
      <c r="O28" s="65">
        <v>7722498.5025000004</v>
      </c>
      <c r="P28" s="65">
        <v>39511</v>
      </c>
      <c r="Q28" s="65">
        <v>44043</v>
      </c>
      <c r="R28" s="66">
        <v>-10.289943918443299</v>
      </c>
      <c r="S28" s="65">
        <v>22.876888175444801</v>
      </c>
      <c r="T28" s="65">
        <v>24.273039876938402</v>
      </c>
      <c r="U28" s="67">
        <v>-6.1028916642264903</v>
      </c>
    </row>
    <row r="29" spans="1:21" ht="12" thickBot="1">
      <c r="A29" s="50"/>
      <c r="B29" s="39" t="s">
        <v>27</v>
      </c>
      <c r="C29" s="40"/>
      <c r="D29" s="65">
        <v>571761.88489999995</v>
      </c>
      <c r="E29" s="65">
        <v>808769.16220000002</v>
      </c>
      <c r="F29" s="66">
        <v>70.695312287217206</v>
      </c>
      <c r="G29" s="65">
        <v>797946.53899999999</v>
      </c>
      <c r="H29" s="66">
        <v>-28.345840610256701</v>
      </c>
      <c r="I29" s="65">
        <v>88231.505399999995</v>
      </c>
      <c r="J29" s="66">
        <v>15.4315122658852</v>
      </c>
      <c r="K29" s="65">
        <v>192091.08970000001</v>
      </c>
      <c r="L29" s="66">
        <v>24.073177877396599</v>
      </c>
      <c r="M29" s="66">
        <v>-0.54067882306359805</v>
      </c>
      <c r="N29" s="65">
        <v>4098244.7275</v>
      </c>
      <c r="O29" s="65">
        <v>4098244.7275</v>
      </c>
      <c r="P29" s="65">
        <v>87052</v>
      </c>
      <c r="Q29" s="65">
        <v>100498</v>
      </c>
      <c r="R29" s="66">
        <v>-13.379370733745899</v>
      </c>
      <c r="S29" s="65">
        <v>6.5680499574966698</v>
      </c>
      <c r="T29" s="65">
        <v>6.6306506288682403</v>
      </c>
      <c r="U29" s="67">
        <v>-0.95310894065468499</v>
      </c>
    </row>
    <row r="30" spans="1:21" ht="12" thickBot="1">
      <c r="A30" s="50"/>
      <c r="B30" s="39" t="s">
        <v>28</v>
      </c>
      <c r="C30" s="40"/>
      <c r="D30" s="65">
        <v>746471.17929999996</v>
      </c>
      <c r="E30" s="65">
        <v>974481.92570000002</v>
      </c>
      <c r="F30" s="66">
        <v>76.601849620123701</v>
      </c>
      <c r="G30" s="65">
        <v>746115.66159999999</v>
      </c>
      <c r="H30" s="66">
        <v>4.7649140514983E-2</v>
      </c>
      <c r="I30" s="65">
        <v>134958.44159999999</v>
      </c>
      <c r="J30" s="66">
        <v>18.079524748236999</v>
      </c>
      <c r="K30" s="65">
        <v>151214.38449999999</v>
      </c>
      <c r="L30" s="66">
        <v>20.266882506624999</v>
      </c>
      <c r="M30" s="66">
        <v>-0.10750262254316199</v>
      </c>
      <c r="N30" s="65">
        <v>6807594.8602</v>
      </c>
      <c r="O30" s="65">
        <v>6807594.8602</v>
      </c>
      <c r="P30" s="65">
        <v>55013</v>
      </c>
      <c r="Q30" s="65">
        <v>78108</v>
      </c>
      <c r="R30" s="66">
        <v>-29.568034004199301</v>
      </c>
      <c r="S30" s="65">
        <v>13.568996042753501</v>
      </c>
      <c r="T30" s="65">
        <v>14.441266924002701</v>
      </c>
      <c r="U30" s="67">
        <v>-6.4284113467257296</v>
      </c>
    </row>
    <row r="31" spans="1:21" ht="12" thickBot="1">
      <c r="A31" s="50"/>
      <c r="B31" s="39" t="s">
        <v>29</v>
      </c>
      <c r="C31" s="40"/>
      <c r="D31" s="65">
        <v>1460243.9768000001</v>
      </c>
      <c r="E31" s="65">
        <v>1239629.8995000001</v>
      </c>
      <c r="F31" s="66">
        <v>117.796769615591</v>
      </c>
      <c r="G31" s="65">
        <v>969740.87250000006</v>
      </c>
      <c r="H31" s="66">
        <v>50.580842595143899</v>
      </c>
      <c r="I31" s="65">
        <v>-28625.512500000001</v>
      </c>
      <c r="J31" s="66">
        <v>-1.9603239564617401</v>
      </c>
      <c r="K31" s="65">
        <v>43015.251600000003</v>
      </c>
      <c r="L31" s="66">
        <v>4.4357469938444796</v>
      </c>
      <c r="M31" s="66">
        <v>-1.6654735572905499</v>
      </c>
      <c r="N31" s="65">
        <v>32677284.108800001</v>
      </c>
      <c r="O31" s="65">
        <v>32677284.108800001</v>
      </c>
      <c r="P31" s="65">
        <v>31021</v>
      </c>
      <c r="Q31" s="65">
        <v>36631</v>
      </c>
      <c r="R31" s="66">
        <v>-15.3148972182032</v>
      </c>
      <c r="S31" s="65">
        <v>47.072756416620997</v>
      </c>
      <c r="T31" s="65">
        <v>48.791040692309799</v>
      </c>
      <c r="U31" s="67">
        <v>-3.65027333534707</v>
      </c>
    </row>
    <row r="32" spans="1:21" ht="12" thickBot="1">
      <c r="A32" s="50"/>
      <c r="B32" s="39" t="s">
        <v>30</v>
      </c>
      <c r="C32" s="40"/>
      <c r="D32" s="65">
        <v>124267.2694</v>
      </c>
      <c r="E32" s="65">
        <v>166019.55910000001</v>
      </c>
      <c r="F32" s="66">
        <v>74.850981458846704</v>
      </c>
      <c r="G32" s="65">
        <v>155914.174</v>
      </c>
      <c r="H32" s="66">
        <v>-20.297644395050298</v>
      </c>
      <c r="I32" s="65">
        <v>35140.708899999998</v>
      </c>
      <c r="J32" s="66">
        <v>28.278330303441901</v>
      </c>
      <c r="K32" s="65">
        <v>44774.906600000002</v>
      </c>
      <c r="L32" s="66">
        <v>28.717662705893598</v>
      </c>
      <c r="M32" s="66">
        <v>-0.21516957670214301</v>
      </c>
      <c r="N32" s="65">
        <v>922504.66680000001</v>
      </c>
      <c r="O32" s="65">
        <v>922504.66680000001</v>
      </c>
      <c r="P32" s="65">
        <v>26847</v>
      </c>
      <c r="Q32" s="65">
        <v>31152</v>
      </c>
      <c r="R32" s="66">
        <v>-13.819337442218799</v>
      </c>
      <c r="S32" s="65">
        <v>4.6287208775654598</v>
      </c>
      <c r="T32" s="65">
        <v>5.0192595788392396</v>
      </c>
      <c r="U32" s="67">
        <v>-8.4372921073431897</v>
      </c>
    </row>
    <row r="33" spans="1:21" ht="12" thickBot="1">
      <c r="A33" s="50"/>
      <c r="B33" s="39" t="s">
        <v>31</v>
      </c>
      <c r="C33" s="40"/>
      <c r="D33" s="65">
        <v>50.000399999999999</v>
      </c>
      <c r="E33" s="68"/>
      <c r="F33" s="68"/>
      <c r="G33" s="65">
        <v>122.093</v>
      </c>
      <c r="H33" s="66">
        <v>-59.047283628053997</v>
      </c>
      <c r="I33" s="65">
        <v>9.7372999999999994</v>
      </c>
      <c r="J33" s="66">
        <v>19.474444204446399</v>
      </c>
      <c r="K33" s="65">
        <v>22.098099999999999</v>
      </c>
      <c r="L33" s="66">
        <v>18.099399637980898</v>
      </c>
      <c r="M33" s="66">
        <v>-0.55936030699471895</v>
      </c>
      <c r="N33" s="65">
        <v>201.9854</v>
      </c>
      <c r="O33" s="65">
        <v>201.9854</v>
      </c>
      <c r="P33" s="65">
        <v>11</v>
      </c>
      <c r="Q33" s="65">
        <v>8</v>
      </c>
      <c r="R33" s="66">
        <v>37.5</v>
      </c>
      <c r="S33" s="65">
        <v>4.5454909090909101</v>
      </c>
      <c r="T33" s="65">
        <v>5.5288624999999998</v>
      </c>
      <c r="U33" s="67">
        <v>-21.634001927984599</v>
      </c>
    </row>
    <row r="34" spans="1:21" ht="12" thickBot="1">
      <c r="A34" s="50"/>
      <c r="B34" s="39" t="s">
        <v>32</v>
      </c>
      <c r="C34" s="40"/>
      <c r="D34" s="65">
        <v>241076.97769999999</v>
      </c>
      <c r="E34" s="65">
        <v>312457.35810000001</v>
      </c>
      <c r="F34" s="66">
        <v>77.155161000511598</v>
      </c>
      <c r="G34" s="65">
        <v>248573.90950000001</v>
      </c>
      <c r="H34" s="66">
        <v>-3.0159769442737998</v>
      </c>
      <c r="I34" s="65">
        <v>30707.632900000001</v>
      </c>
      <c r="J34" s="66">
        <v>12.737687850978901</v>
      </c>
      <c r="K34" s="65">
        <v>34622.925199999998</v>
      </c>
      <c r="L34" s="66">
        <v>13.9286239934204</v>
      </c>
      <c r="M34" s="66">
        <v>-0.113083810145539</v>
      </c>
      <c r="N34" s="65">
        <v>2780841.8191</v>
      </c>
      <c r="O34" s="65">
        <v>2780841.8191</v>
      </c>
      <c r="P34" s="65">
        <v>12581</v>
      </c>
      <c r="Q34" s="65">
        <v>17842</v>
      </c>
      <c r="R34" s="66">
        <v>-29.486604640735301</v>
      </c>
      <c r="S34" s="65">
        <v>19.161988530323502</v>
      </c>
      <c r="T34" s="65">
        <v>19.725338527070999</v>
      </c>
      <c r="U34" s="67">
        <v>-2.9399349438914602</v>
      </c>
    </row>
    <row r="35" spans="1:21" ht="12" thickBot="1">
      <c r="A35" s="50"/>
      <c r="B35" s="39" t="s">
        <v>37</v>
      </c>
      <c r="C35" s="40"/>
      <c r="D35" s="68"/>
      <c r="E35" s="65">
        <v>666535.98030000005</v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9"/>
    </row>
    <row r="36" spans="1:21" ht="12" thickBot="1">
      <c r="A36" s="50"/>
      <c r="B36" s="39" t="s">
        <v>38</v>
      </c>
      <c r="C36" s="40"/>
      <c r="D36" s="68"/>
      <c r="E36" s="65">
        <v>127000.042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9"/>
    </row>
    <row r="37" spans="1:21" ht="12" thickBot="1">
      <c r="A37" s="50"/>
      <c r="B37" s="39" t="s">
        <v>39</v>
      </c>
      <c r="C37" s="40"/>
      <c r="D37" s="68"/>
      <c r="E37" s="65">
        <v>169190.22709999999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9"/>
    </row>
    <row r="38" spans="1:21" ht="12" customHeight="1" thickBot="1">
      <c r="A38" s="50"/>
      <c r="B38" s="39" t="s">
        <v>33</v>
      </c>
      <c r="C38" s="40"/>
      <c r="D38" s="65">
        <v>140974.7855</v>
      </c>
      <c r="E38" s="65">
        <v>316466.03490000003</v>
      </c>
      <c r="F38" s="66">
        <v>44.5465768686825</v>
      </c>
      <c r="G38" s="65">
        <v>318680.24300000002</v>
      </c>
      <c r="H38" s="66">
        <v>-55.762935231601404</v>
      </c>
      <c r="I38" s="65">
        <v>6861.1383999999998</v>
      </c>
      <c r="J38" s="66">
        <v>4.8669259369080597</v>
      </c>
      <c r="K38" s="65">
        <v>15559.016900000001</v>
      </c>
      <c r="L38" s="66">
        <v>4.8823286795347398</v>
      </c>
      <c r="M38" s="66">
        <v>-0.55902494070817499</v>
      </c>
      <c r="N38" s="65">
        <v>2441367.5422999999</v>
      </c>
      <c r="O38" s="65">
        <v>2441367.5422999999</v>
      </c>
      <c r="P38" s="65">
        <v>318</v>
      </c>
      <c r="Q38" s="65">
        <v>533</v>
      </c>
      <c r="R38" s="66">
        <v>-40.337711069418397</v>
      </c>
      <c r="S38" s="65">
        <v>443.31693553459098</v>
      </c>
      <c r="T38" s="65">
        <v>714.01116097560998</v>
      </c>
      <c r="U38" s="67">
        <v>-61.061106342484102</v>
      </c>
    </row>
    <row r="39" spans="1:21" ht="12" customHeight="1" thickBot="1">
      <c r="A39" s="50"/>
      <c r="B39" s="39" t="s">
        <v>34</v>
      </c>
      <c r="C39" s="40"/>
      <c r="D39" s="65">
        <v>504641.12099999998</v>
      </c>
      <c r="E39" s="65">
        <v>447682.13740000001</v>
      </c>
      <c r="F39" s="66">
        <v>112.72308605628101</v>
      </c>
      <c r="G39" s="65">
        <v>799454.3898</v>
      </c>
      <c r="H39" s="66">
        <v>-36.876809053954098</v>
      </c>
      <c r="I39" s="65">
        <v>29722.787499999999</v>
      </c>
      <c r="J39" s="66">
        <v>5.8898861513903498</v>
      </c>
      <c r="K39" s="65">
        <v>66856.2785</v>
      </c>
      <c r="L39" s="66">
        <v>8.3627383066500496</v>
      </c>
      <c r="M39" s="66">
        <v>-0.55542264441177402</v>
      </c>
      <c r="N39" s="65">
        <v>6198197.1917000003</v>
      </c>
      <c r="O39" s="65">
        <v>6198197.1917000003</v>
      </c>
      <c r="P39" s="65">
        <v>2405</v>
      </c>
      <c r="Q39" s="65">
        <v>3017</v>
      </c>
      <c r="R39" s="66">
        <v>-20.2850513755386</v>
      </c>
      <c r="S39" s="65">
        <v>209.829987941788</v>
      </c>
      <c r="T39" s="65">
        <v>247.29328544912201</v>
      </c>
      <c r="U39" s="67">
        <v>-17.854119839975901</v>
      </c>
    </row>
    <row r="40" spans="1:21" ht="12" thickBot="1">
      <c r="A40" s="50"/>
      <c r="B40" s="39" t="s">
        <v>40</v>
      </c>
      <c r="C40" s="40"/>
      <c r="D40" s="68"/>
      <c r="E40" s="65">
        <v>138475.4112</v>
      </c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9"/>
    </row>
    <row r="41" spans="1:21" ht="12" thickBot="1">
      <c r="A41" s="50"/>
      <c r="B41" s="39" t="s">
        <v>41</v>
      </c>
      <c r="C41" s="40"/>
      <c r="D41" s="68"/>
      <c r="E41" s="65">
        <v>79731.669500000004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9"/>
    </row>
    <row r="42" spans="1:21" ht="12" thickBot="1">
      <c r="A42" s="51"/>
      <c r="B42" s="39" t="s">
        <v>35</v>
      </c>
      <c r="C42" s="40"/>
      <c r="D42" s="70">
        <v>46479.260399999999</v>
      </c>
      <c r="E42" s="70">
        <v>0</v>
      </c>
      <c r="F42" s="71"/>
      <c r="G42" s="70">
        <v>42731.39</v>
      </c>
      <c r="H42" s="72">
        <v>8.7707664084880008</v>
      </c>
      <c r="I42" s="70">
        <v>4203.3618999999999</v>
      </c>
      <c r="J42" s="72">
        <v>9.0435214842618308</v>
      </c>
      <c r="K42" s="70">
        <v>3607.8146000000002</v>
      </c>
      <c r="L42" s="72">
        <v>8.44300782165055</v>
      </c>
      <c r="M42" s="72">
        <v>0.16507148122300999</v>
      </c>
      <c r="N42" s="70">
        <v>296836.47710000002</v>
      </c>
      <c r="O42" s="70">
        <v>296836.47710000002</v>
      </c>
      <c r="P42" s="70">
        <v>36</v>
      </c>
      <c r="Q42" s="70">
        <v>57</v>
      </c>
      <c r="R42" s="72">
        <v>-36.842105263157897</v>
      </c>
      <c r="S42" s="70">
        <v>1291.0905666666699</v>
      </c>
      <c r="T42" s="70">
        <v>825.06265614035101</v>
      </c>
      <c r="U42" s="73">
        <v>36.095679308501602</v>
      </c>
    </row>
  </sheetData>
  <mergeCells count="40">
    <mergeCell ref="B16:C16"/>
    <mergeCell ref="B17:C17"/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30:C30"/>
    <mergeCell ref="B19:C19"/>
    <mergeCell ref="B20:C20"/>
    <mergeCell ref="B21:C21"/>
    <mergeCell ref="B22:C22"/>
    <mergeCell ref="B23:C23"/>
    <mergeCell ref="B24:C24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  <mergeCell ref="B13:C13"/>
    <mergeCell ref="B14:C14"/>
    <mergeCell ref="B15:C15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58260</v>
      </c>
      <c r="D2" s="32">
        <v>643110.47122136794</v>
      </c>
      <c r="E2" s="32">
        <v>575647.95677692303</v>
      </c>
      <c r="F2" s="32">
        <v>67462.514444444401</v>
      </c>
      <c r="G2" s="32">
        <v>575647.95677692303</v>
      </c>
      <c r="H2" s="32">
        <v>0.10490035143779</v>
      </c>
    </row>
    <row r="3" spans="1:8" ht="14.25">
      <c r="A3" s="32">
        <v>2</v>
      </c>
      <c r="B3" s="33">
        <v>13</v>
      </c>
      <c r="C3" s="32">
        <v>9319.85</v>
      </c>
      <c r="D3" s="32">
        <v>63674.466974139599</v>
      </c>
      <c r="E3" s="32">
        <v>49150.451226745303</v>
      </c>
      <c r="F3" s="32">
        <v>14524.0157473943</v>
      </c>
      <c r="G3" s="32">
        <v>49150.451226745303</v>
      </c>
      <c r="H3" s="32">
        <v>0.22809795570480401</v>
      </c>
    </row>
    <row r="4" spans="1:8" ht="14.25">
      <c r="A4" s="32">
        <v>3</v>
      </c>
      <c r="B4" s="33">
        <v>14</v>
      </c>
      <c r="C4" s="32">
        <v>95614</v>
      </c>
      <c r="D4" s="32">
        <v>94054.257880341902</v>
      </c>
      <c r="E4" s="32">
        <v>69566.079317094001</v>
      </c>
      <c r="F4" s="32">
        <v>24488.1785632479</v>
      </c>
      <c r="G4" s="32">
        <v>69566.079317094001</v>
      </c>
      <c r="H4" s="32">
        <v>0.26036225382164302</v>
      </c>
    </row>
    <row r="5" spans="1:8" ht="14.25">
      <c r="A5" s="32">
        <v>4</v>
      </c>
      <c r="B5" s="33">
        <v>15</v>
      </c>
      <c r="C5" s="32">
        <v>3841</v>
      </c>
      <c r="D5" s="32">
        <v>61540.3121393162</v>
      </c>
      <c r="E5" s="32">
        <v>49492.697883760702</v>
      </c>
      <c r="F5" s="32">
        <v>12047.6142555556</v>
      </c>
      <c r="G5" s="32">
        <v>49492.697883760702</v>
      </c>
      <c r="H5" s="32">
        <v>0.195767844470498</v>
      </c>
    </row>
    <row r="6" spans="1:8" ht="14.25">
      <c r="A6" s="32">
        <v>5</v>
      </c>
      <c r="B6" s="33">
        <v>16</v>
      </c>
      <c r="C6" s="32">
        <v>2055</v>
      </c>
      <c r="D6" s="32">
        <v>188787.497032479</v>
      </c>
      <c r="E6" s="32">
        <v>187975.825421368</v>
      </c>
      <c r="F6" s="32">
        <v>811.67161111111102</v>
      </c>
      <c r="G6" s="32">
        <v>187975.825421368</v>
      </c>
      <c r="H6" s="32">
        <v>4.2993928298730097E-3</v>
      </c>
    </row>
    <row r="7" spans="1:8" ht="14.25">
      <c r="A7" s="32">
        <v>6</v>
      </c>
      <c r="B7" s="33">
        <v>17</v>
      </c>
      <c r="C7" s="32">
        <v>14657</v>
      </c>
      <c r="D7" s="32">
        <v>318709.00514871802</v>
      </c>
      <c r="E7" s="32">
        <v>262259.55612478597</v>
      </c>
      <c r="F7" s="32">
        <v>56449.4490239316</v>
      </c>
      <c r="G7" s="32">
        <v>262259.55612478597</v>
      </c>
      <c r="H7" s="32">
        <v>0.17711909017942801</v>
      </c>
    </row>
    <row r="8" spans="1:8" ht="14.25">
      <c r="A8" s="32">
        <v>7</v>
      </c>
      <c r="B8" s="33">
        <v>18</v>
      </c>
      <c r="C8" s="32">
        <v>39534</v>
      </c>
      <c r="D8" s="32">
        <v>188890.977266667</v>
      </c>
      <c r="E8" s="32">
        <v>155306.33586410299</v>
      </c>
      <c r="F8" s="32">
        <v>33584.641402564099</v>
      </c>
      <c r="G8" s="32">
        <v>155306.33586410299</v>
      </c>
      <c r="H8" s="32">
        <v>0.177799076951945</v>
      </c>
    </row>
    <row r="9" spans="1:8" ht="14.25">
      <c r="A9" s="32">
        <v>8</v>
      </c>
      <c r="B9" s="33">
        <v>19</v>
      </c>
      <c r="C9" s="32">
        <v>14874</v>
      </c>
      <c r="D9" s="32">
        <v>165543.17567264999</v>
      </c>
      <c r="E9" s="32">
        <v>152534.67834359</v>
      </c>
      <c r="F9" s="32">
        <v>13008.497329059801</v>
      </c>
      <c r="G9" s="32">
        <v>152534.67834359</v>
      </c>
      <c r="H9" s="32">
        <v>7.8580692174126499E-2</v>
      </c>
    </row>
    <row r="10" spans="1:8" ht="14.25">
      <c r="A10" s="32">
        <v>9</v>
      </c>
      <c r="B10" s="33">
        <v>21</v>
      </c>
      <c r="C10" s="32">
        <v>92685</v>
      </c>
      <c r="D10" s="32">
        <v>445825.45490000001</v>
      </c>
      <c r="E10" s="32">
        <v>404193.9952</v>
      </c>
      <c r="F10" s="32">
        <v>41631.459699999999</v>
      </c>
      <c r="G10" s="32">
        <v>404193.9952</v>
      </c>
      <c r="H10" s="32">
        <v>9.3380625180628299E-2</v>
      </c>
    </row>
    <row r="11" spans="1:8" ht="14.25">
      <c r="A11" s="32">
        <v>10</v>
      </c>
      <c r="B11" s="33">
        <v>22</v>
      </c>
      <c r="C11" s="32">
        <v>27095.21</v>
      </c>
      <c r="D11" s="32">
        <v>542725.81667435903</v>
      </c>
      <c r="E11" s="32">
        <v>535392.86256666703</v>
      </c>
      <c r="F11" s="32">
        <v>7332.9541076923097</v>
      </c>
      <c r="G11" s="32">
        <v>535392.86256666703</v>
      </c>
      <c r="H11" s="32">
        <v>1.3511341974896601E-2</v>
      </c>
    </row>
    <row r="12" spans="1:8" ht="14.25">
      <c r="A12" s="32">
        <v>11</v>
      </c>
      <c r="B12" s="33">
        <v>23</v>
      </c>
      <c r="C12" s="32">
        <v>143202.24100000001</v>
      </c>
      <c r="D12" s="32">
        <v>1583368.4295282101</v>
      </c>
      <c r="E12" s="32">
        <v>1344860.20093333</v>
      </c>
      <c r="F12" s="32">
        <v>238508.22859487199</v>
      </c>
      <c r="G12" s="32">
        <v>1344860.20093333</v>
      </c>
      <c r="H12" s="32">
        <v>0.15063343701120799</v>
      </c>
    </row>
    <row r="13" spans="1:8" ht="14.25">
      <c r="A13" s="32">
        <v>12</v>
      </c>
      <c r="B13" s="33">
        <v>24</v>
      </c>
      <c r="C13" s="32">
        <v>20351.506000000001</v>
      </c>
      <c r="D13" s="32">
        <v>484020.69552222203</v>
      </c>
      <c r="E13" s="32">
        <v>425765.93576666701</v>
      </c>
      <c r="F13" s="32">
        <v>58254.759755555599</v>
      </c>
      <c r="G13" s="32">
        <v>425765.93576666701</v>
      </c>
      <c r="H13" s="32">
        <v>0.120355927534675</v>
      </c>
    </row>
    <row r="14" spans="1:8" ht="14.25">
      <c r="A14" s="32">
        <v>13</v>
      </c>
      <c r="B14" s="33">
        <v>25</v>
      </c>
      <c r="C14" s="32">
        <v>79515</v>
      </c>
      <c r="D14" s="32">
        <v>1012095.9209</v>
      </c>
      <c r="E14" s="32">
        <v>955844.06949999998</v>
      </c>
      <c r="F14" s="32">
        <v>56251.8514</v>
      </c>
      <c r="G14" s="32">
        <v>955844.06949999998</v>
      </c>
      <c r="H14" s="32">
        <v>5.5579565373584702E-2</v>
      </c>
    </row>
    <row r="15" spans="1:8" ht="14.25">
      <c r="A15" s="32">
        <v>14</v>
      </c>
      <c r="B15" s="33">
        <v>26</v>
      </c>
      <c r="C15" s="32">
        <v>65563</v>
      </c>
      <c r="D15" s="32">
        <v>326596.99032337201</v>
      </c>
      <c r="E15" s="32">
        <v>285646.37146752898</v>
      </c>
      <c r="F15" s="32">
        <v>40950.618855843</v>
      </c>
      <c r="G15" s="32">
        <v>285646.37146752898</v>
      </c>
      <c r="H15" s="32">
        <v>0.12538578146509199</v>
      </c>
    </row>
    <row r="16" spans="1:8" ht="14.25">
      <c r="A16" s="32">
        <v>15</v>
      </c>
      <c r="B16" s="33">
        <v>27</v>
      </c>
      <c r="C16" s="32">
        <v>124911.23699999999</v>
      </c>
      <c r="D16" s="32">
        <v>907857.65029999998</v>
      </c>
      <c r="E16" s="32">
        <v>803388.58169999998</v>
      </c>
      <c r="F16" s="32">
        <v>104469.0686</v>
      </c>
      <c r="G16" s="32">
        <v>803388.58169999998</v>
      </c>
      <c r="H16" s="32">
        <v>0.115072080480325</v>
      </c>
    </row>
    <row r="17" spans="1:8" ht="14.25">
      <c r="A17" s="32">
        <v>16</v>
      </c>
      <c r="B17" s="33">
        <v>29</v>
      </c>
      <c r="C17" s="32">
        <v>159098</v>
      </c>
      <c r="D17" s="32">
        <v>2004573.74425641</v>
      </c>
      <c r="E17" s="32">
        <v>1801013.12321624</v>
      </c>
      <c r="F17" s="32">
        <v>203560.62104017101</v>
      </c>
      <c r="G17" s="32">
        <v>1801013.12321624</v>
      </c>
      <c r="H17" s="32">
        <v>0.10154808303931</v>
      </c>
    </row>
    <row r="18" spans="1:8" ht="14.25">
      <c r="A18" s="32">
        <v>17</v>
      </c>
      <c r="B18" s="33">
        <v>31</v>
      </c>
      <c r="C18" s="32">
        <v>31400.134999999998</v>
      </c>
      <c r="D18" s="32">
        <v>251169.014266243</v>
      </c>
      <c r="E18" s="32">
        <v>203247.41627342699</v>
      </c>
      <c r="F18" s="32">
        <v>47921.597992816402</v>
      </c>
      <c r="G18" s="32">
        <v>203247.41627342699</v>
      </c>
      <c r="H18" s="32">
        <v>0.190794227276852</v>
      </c>
    </row>
    <row r="19" spans="1:8" ht="14.25">
      <c r="A19" s="32">
        <v>18</v>
      </c>
      <c r="B19" s="33">
        <v>32</v>
      </c>
      <c r="C19" s="32">
        <v>16551.668000000001</v>
      </c>
      <c r="D19" s="32">
        <v>268357.26070992398</v>
      </c>
      <c r="E19" s="32">
        <v>242667.479939421</v>
      </c>
      <c r="F19" s="32">
        <v>25689.780770502399</v>
      </c>
      <c r="G19" s="32">
        <v>242667.479939421</v>
      </c>
      <c r="H19" s="32">
        <v>9.5729777172943203E-2</v>
      </c>
    </row>
    <row r="20" spans="1:8" ht="14.25">
      <c r="A20" s="32">
        <v>19</v>
      </c>
      <c r="B20" s="33">
        <v>33</v>
      </c>
      <c r="C20" s="32">
        <v>26776.141</v>
      </c>
      <c r="D20" s="32">
        <v>490439.70019298798</v>
      </c>
      <c r="E20" s="32">
        <v>362385.73200606601</v>
      </c>
      <c r="F20" s="32">
        <v>128053.96818692199</v>
      </c>
      <c r="G20" s="32">
        <v>362385.73200606601</v>
      </c>
      <c r="H20" s="32">
        <v>0.26110033126709098</v>
      </c>
    </row>
    <row r="21" spans="1:8" ht="14.25">
      <c r="A21" s="32">
        <v>20</v>
      </c>
      <c r="B21" s="33">
        <v>34</v>
      </c>
      <c r="C21" s="32">
        <v>41790.095999999998</v>
      </c>
      <c r="D21" s="32">
        <v>235083.91225645601</v>
      </c>
      <c r="E21" s="32">
        <v>166630.59429800499</v>
      </c>
      <c r="F21" s="32">
        <v>68453.317958450803</v>
      </c>
      <c r="G21" s="32">
        <v>166630.59429800499</v>
      </c>
      <c r="H21" s="32">
        <v>0.29118673966840503</v>
      </c>
    </row>
    <row r="22" spans="1:8" ht="14.25">
      <c r="A22" s="32">
        <v>21</v>
      </c>
      <c r="B22" s="33">
        <v>35</v>
      </c>
      <c r="C22" s="32">
        <v>40220.728000000003</v>
      </c>
      <c r="D22" s="32">
        <v>903888.72778141603</v>
      </c>
      <c r="E22" s="32">
        <v>850999.39703097299</v>
      </c>
      <c r="F22" s="32">
        <v>52889.330750442503</v>
      </c>
      <c r="G22" s="32">
        <v>850999.39703097299</v>
      </c>
      <c r="H22" s="32">
        <v>5.8513099151328803E-2</v>
      </c>
    </row>
    <row r="23" spans="1:8" ht="14.25">
      <c r="A23" s="32">
        <v>22</v>
      </c>
      <c r="B23" s="33">
        <v>36</v>
      </c>
      <c r="C23" s="32">
        <v>130072.192</v>
      </c>
      <c r="D23" s="32">
        <v>571761.883434513</v>
      </c>
      <c r="E23" s="32">
        <v>483530.31573468598</v>
      </c>
      <c r="F23" s="32">
        <v>88231.567699826905</v>
      </c>
      <c r="G23" s="32">
        <v>483530.31573468598</v>
      </c>
      <c r="H23" s="32">
        <v>0.154315232015519</v>
      </c>
    </row>
    <row r="24" spans="1:8" ht="14.25">
      <c r="A24" s="32">
        <v>23</v>
      </c>
      <c r="B24" s="33">
        <v>37</v>
      </c>
      <c r="C24" s="32">
        <v>80963.505000000005</v>
      </c>
      <c r="D24" s="32">
        <v>746471.16546814202</v>
      </c>
      <c r="E24" s="32">
        <v>611512.70418084203</v>
      </c>
      <c r="F24" s="32">
        <v>134958.461287299</v>
      </c>
      <c r="G24" s="32">
        <v>611512.70418084203</v>
      </c>
      <c r="H24" s="32">
        <v>0.18079527720626901</v>
      </c>
    </row>
    <row r="25" spans="1:8" ht="14.25">
      <c r="A25" s="32">
        <v>24</v>
      </c>
      <c r="B25" s="33">
        <v>38</v>
      </c>
      <c r="C25" s="32">
        <v>369277.53499999997</v>
      </c>
      <c r="D25" s="32">
        <v>1460243.77034513</v>
      </c>
      <c r="E25" s="32">
        <v>1488869.3624106201</v>
      </c>
      <c r="F25" s="32">
        <v>-28625.5920654867</v>
      </c>
      <c r="G25" s="32">
        <v>1488869.3624106201</v>
      </c>
      <c r="H25" s="32">
        <v>-1.96032968240097E-2</v>
      </c>
    </row>
    <row r="26" spans="1:8" ht="14.25">
      <c r="A26" s="32">
        <v>25</v>
      </c>
      <c r="B26" s="33">
        <v>39</v>
      </c>
      <c r="C26" s="32">
        <v>90081.339000000007</v>
      </c>
      <c r="D26" s="32">
        <v>124267.18371184501</v>
      </c>
      <c r="E26" s="32">
        <v>89126.553964355</v>
      </c>
      <c r="F26" s="32">
        <v>35140.629747489802</v>
      </c>
      <c r="G26" s="32">
        <v>89126.553964355</v>
      </c>
      <c r="H26" s="32">
        <v>0.28278286107276102</v>
      </c>
    </row>
    <row r="27" spans="1:8" ht="14.25">
      <c r="A27" s="32">
        <v>26</v>
      </c>
      <c r="B27" s="33">
        <v>40</v>
      </c>
      <c r="C27" s="32">
        <v>13</v>
      </c>
      <c r="D27" s="32">
        <v>50.0002</v>
      </c>
      <c r="E27" s="32">
        <v>40.263100000000001</v>
      </c>
      <c r="F27" s="32">
        <v>9.7370999999999999</v>
      </c>
      <c r="G27" s="32">
        <v>40.263100000000001</v>
      </c>
      <c r="H27" s="32">
        <v>0.19474122103511601</v>
      </c>
    </row>
    <row r="28" spans="1:8" ht="14.25">
      <c r="A28" s="32">
        <v>27</v>
      </c>
      <c r="B28" s="33">
        <v>42</v>
      </c>
      <c r="C28" s="32">
        <v>15798.976000000001</v>
      </c>
      <c r="D28" s="32">
        <v>241076.9773</v>
      </c>
      <c r="E28" s="32">
        <v>210369.35579999999</v>
      </c>
      <c r="F28" s="32">
        <v>30707.621500000001</v>
      </c>
      <c r="G28" s="32">
        <v>210369.35579999999</v>
      </c>
      <c r="H28" s="32">
        <v>0.127376831433335</v>
      </c>
    </row>
    <row r="29" spans="1:8" ht="14.25">
      <c r="A29" s="32">
        <v>28</v>
      </c>
      <c r="B29" s="33">
        <v>75</v>
      </c>
      <c r="C29" s="32">
        <v>323</v>
      </c>
      <c r="D29" s="32">
        <v>140974.78632478599</v>
      </c>
      <c r="E29" s="32">
        <v>134113.647435897</v>
      </c>
      <c r="F29" s="32">
        <v>6861.1388888888896</v>
      </c>
      <c r="G29" s="32">
        <v>134113.647435897</v>
      </c>
      <c r="H29" s="32">
        <v>4.8669262552253699E-2</v>
      </c>
    </row>
    <row r="30" spans="1:8" ht="14.25">
      <c r="A30" s="32">
        <v>29</v>
      </c>
      <c r="B30" s="33">
        <v>76</v>
      </c>
      <c r="C30" s="32">
        <v>2490</v>
      </c>
      <c r="D30" s="32">
        <v>504641.11507606797</v>
      </c>
      <c r="E30" s="32">
        <v>474918.33699829102</v>
      </c>
      <c r="F30" s="32">
        <v>29722.778077777799</v>
      </c>
      <c r="G30" s="32">
        <v>474918.33699829102</v>
      </c>
      <c r="H30" s="32">
        <v>5.8898843534176598E-2</v>
      </c>
    </row>
    <row r="31" spans="1:8" ht="14.25">
      <c r="A31" s="32">
        <v>30</v>
      </c>
      <c r="B31" s="33">
        <v>99</v>
      </c>
      <c r="C31" s="32">
        <v>42</v>
      </c>
      <c r="D31" s="32">
        <v>46479.2603433931</v>
      </c>
      <c r="E31" s="32">
        <v>42275.898275470798</v>
      </c>
      <c r="F31" s="32">
        <v>4203.3620679222404</v>
      </c>
      <c r="G31" s="32">
        <v>42275.898275470798</v>
      </c>
      <c r="H31" s="32">
        <v>9.0435218565601397E-2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2014-01-07T00:40:10Z</dcterms:modified>
</cp:coreProperties>
</file>