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  <fileRecoveryPr repairLoad="1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G36" s="1"/>
  <c r="E35"/>
  <c r="G35" s="1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1" l="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L35"/>
  <c r="G28"/>
  <c r="L28" s="1"/>
  <c r="G24"/>
  <c r="L24" s="1"/>
  <c r="G20"/>
  <c r="L20" s="1"/>
  <c r="G16"/>
  <c r="L16" s="1"/>
  <c r="G12"/>
  <c r="L12" s="1"/>
  <c r="G8"/>
  <c r="L8" s="1"/>
  <c r="J3"/>
  <c r="G3"/>
  <c r="L36"/>
  <c r="L3" l="1"/>
</calcChain>
</file>

<file path=xl/sharedStrings.xml><?xml version="1.0" encoding="utf-8"?>
<sst xmlns="http://schemas.openxmlformats.org/spreadsheetml/2006/main" count="113" uniqueCount="71">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</sst>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4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303" Type="http://schemas.openxmlformats.org/officeDocument/2006/relationships/hyperlink" Target="cid:8584637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247" Type="http://schemas.openxmlformats.org/officeDocument/2006/relationships/hyperlink" Target="cid:49a828292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79" Type="http://schemas.openxmlformats.org/officeDocument/2006/relationships/hyperlink" Target="cid:c02295e2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25" Type="http://schemas.openxmlformats.org/officeDocument/2006/relationships/hyperlink" Target="cid:798fdde9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15" Type="http://schemas.openxmlformats.org/officeDocument/2006/relationships/hyperlink" Target="cid:558610092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26" Type="http://schemas.openxmlformats.org/officeDocument/2006/relationships/image" Target="cid:798fde1113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282" Type="http://schemas.openxmlformats.org/officeDocument/2006/relationships/image" Target="cid:c547f7c813" TargetMode="External"/><Relationship Id="rId312" Type="http://schemas.openxmlformats.org/officeDocument/2006/relationships/image" Target="cid:3176d9a713" TargetMode="External"/><Relationship Id="rId317" Type="http://schemas.openxmlformats.org/officeDocument/2006/relationships/hyperlink" Target="cid:5588ec4e2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189" Type="http://schemas.openxmlformats.org/officeDocument/2006/relationships/hyperlink" Target="cid:5dbe5bc82" TargetMode="External"/><Relationship Id="rId219" Type="http://schemas.openxmlformats.org/officeDocument/2006/relationships/hyperlink" Target="cid:e2b490a4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0" Type="http://schemas.openxmlformats.org/officeDocument/2006/relationships/image" Target="cid:196d9a913" TargetMode="External"/><Relationship Id="rId235" Type="http://schemas.openxmlformats.org/officeDocument/2006/relationships/hyperlink" Target="cid:112842e72" TargetMode="External"/><Relationship Id="rId251" Type="http://schemas.openxmlformats.org/officeDocument/2006/relationships/hyperlink" Target="cid:53f9d4bf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2" Type="http://schemas.openxmlformats.org/officeDocument/2006/relationships/image" Target="cid:41f092313" TargetMode="External"/><Relationship Id="rId307" Type="http://schemas.openxmlformats.org/officeDocument/2006/relationships/hyperlink" Target="cid:2722c4b82" TargetMode="External"/><Relationship Id="rId323" Type="http://schemas.openxmlformats.org/officeDocument/2006/relationships/hyperlink" Target="cid:756b0cf62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79" Type="http://schemas.openxmlformats.org/officeDocument/2006/relationships/hyperlink" Target="cid:4307d8b3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0" Type="http://schemas.openxmlformats.org/officeDocument/2006/relationships/image" Target="cid:e2b490ca13" TargetMode="External"/><Relationship Id="rId225" Type="http://schemas.openxmlformats.org/officeDocument/2006/relationships/hyperlink" Target="cid:fd1fb7c42" TargetMode="External"/><Relationship Id="rId241" Type="http://schemas.openxmlformats.org/officeDocument/2006/relationships/hyperlink" Target="cid:2accc0ce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3" Type="http://schemas.openxmlformats.org/officeDocument/2006/relationships/hyperlink" Target="cid:460f5a652" TargetMode="External"/><Relationship Id="rId318" Type="http://schemas.openxmlformats.org/officeDocument/2006/relationships/image" Target="cid:5588ec7013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185" Type="http://schemas.openxmlformats.org/officeDocument/2006/relationships/hyperlink" Target="cid:531d4de2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Relationship Id="rId210" Type="http://schemas.openxmlformats.org/officeDocument/2006/relationships/image" Target="cid:be9a3ee8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0" sqref="E30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36" t="s">
        <v>4</v>
      </c>
      <c r="D2" s="36"/>
      <c r="E2" s="13"/>
      <c r="F2" s="24"/>
      <c r="G2" s="14"/>
      <c r="H2" s="24"/>
      <c r="I2" s="20"/>
      <c r="J2" s="21"/>
      <c r="K2" s="22"/>
      <c r="L2" s="22"/>
    </row>
    <row r="3" spans="1:12">
      <c r="A3" s="37" t="s">
        <v>5</v>
      </c>
      <c r="B3" s="37"/>
      <c r="C3" s="37"/>
      <c r="D3" s="37"/>
      <c r="E3" s="15">
        <f>RA!D7</f>
        <v>23002382.459899999</v>
      </c>
      <c r="F3" s="25">
        <f>RA!I7</f>
        <v>1175088.3903000001</v>
      </c>
      <c r="G3" s="16">
        <f>E3-F3</f>
        <v>21827294.069600001</v>
      </c>
      <c r="H3" s="27">
        <f>RA!J7</f>
        <v>5.10855078750442</v>
      </c>
      <c r="I3" s="20">
        <f>SUM(I4:I39)</f>
        <v>23002386.116475157</v>
      </c>
      <c r="J3" s="21">
        <f>SUM(J4:J39)</f>
        <v>21827294.061219696</v>
      </c>
      <c r="K3" s="22">
        <f>E3-I3</f>
        <v>-3.6565751582384109</v>
      </c>
      <c r="L3" s="22">
        <f>G3-J3</f>
        <v>8.3803050220012665E-3</v>
      </c>
    </row>
    <row r="4" spans="1:12">
      <c r="A4" s="38">
        <f>RA!A8</f>
        <v>41649</v>
      </c>
      <c r="B4" s="12">
        <v>12</v>
      </c>
      <c r="C4" s="35" t="s">
        <v>6</v>
      </c>
      <c r="D4" s="35"/>
      <c r="E4" s="15">
        <f>VLOOKUP(C4,RA!B8:D39,3,0)</f>
        <v>842431.06420000002</v>
      </c>
      <c r="F4" s="25">
        <f>VLOOKUP(C4,RA!B8:I43,8,0)</f>
        <v>84088.423200000005</v>
      </c>
      <c r="G4" s="16">
        <f t="shared" ref="G4:G39" si="0">E4-F4</f>
        <v>758342.64100000006</v>
      </c>
      <c r="H4" s="27">
        <f>RA!J8</f>
        <v>9.9816384714935804</v>
      </c>
      <c r="I4" s="20">
        <f>VLOOKUP(B4,RMS!B:D,3,FALSE)</f>
        <v>842431.82903846202</v>
      </c>
      <c r="J4" s="21">
        <f>VLOOKUP(B4,RMS!B:E,4,FALSE)</f>
        <v>758342.64124359004</v>
      </c>
      <c r="K4" s="22">
        <f t="shared" ref="K4:K39" si="1">E4-I4</f>
        <v>-0.76483846199698746</v>
      </c>
      <c r="L4" s="22">
        <f t="shared" ref="L4:L39" si="2">G4-J4</f>
        <v>-2.435899805277586E-4</v>
      </c>
    </row>
    <row r="5" spans="1:12">
      <c r="A5" s="38"/>
      <c r="B5" s="12">
        <v>13</v>
      </c>
      <c r="C5" s="35" t="s">
        <v>7</v>
      </c>
      <c r="D5" s="35"/>
      <c r="E5" s="15">
        <f>VLOOKUP(C5,RA!B8:D40,3,0)</f>
        <v>174455.08840000001</v>
      </c>
      <c r="F5" s="25">
        <f>VLOOKUP(C5,RA!B9:I44,8,0)</f>
        <v>20368.051500000001</v>
      </c>
      <c r="G5" s="16">
        <f t="shared" si="0"/>
        <v>154087.03690000001</v>
      </c>
      <c r="H5" s="27">
        <f>RA!J9</f>
        <v>11.6752407091154</v>
      </c>
      <c r="I5" s="20">
        <f>VLOOKUP(B5,RMS!B:D,3,FALSE)</f>
        <v>174455.12155619799</v>
      </c>
      <c r="J5" s="21">
        <f>VLOOKUP(B5,RMS!B:E,4,FALSE)</f>
        <v>154087.04851478699</v>
      </c>
      <c r="K5" s="22">
        <f t="shared" si="1"/>
        <v>-3.3156197983771563E-2</v>
      </c>
      <c r="L5" s="22">
        <f t="shared" si="2"/>
        <v>-1.1614786984864622E-2</v>
      </c>
    </row>
    <row r="6" spans="1:12">
      <c r="A6" s="38"/>
      <c r="B6" s="12">
        <v>14</v>
      </c>
      <c r="C6" s="35" t="s">
        <v>8</v>
      </c>
      <c r="D6" s="35"/>
      <c r="E6" s="15">
        <f>VLOOKUP(C6,RA!B10:D41,3,0)</f>
        <v>117913.5307</v>
      </c>
      <c r="F6" s="25">
        <f>VLOOKUP(C6,RA!B10:I45,8,0)</f>
        <v>30442.714400000001</v>
      </c>
      <c r="G6" s="16">
        <f t="shared" si="0"/>
        <v>87470.816300000006</v>
      </c>
      <c r="H6" s="27">
        <f>RA!J10</f>
        <v>25.817829573311201</v>
      </c>
      <c r="I6" s="20">
        <f>VLOOKUP(B6,RMS!B:D,3,FALSE)</f>
        <v>117915.46364273501</v>
      </c>
      <c r="J6" s="21">
        <f>VLOOKUP(B6,RMS!B:E,4,FALSE)</f>
        <v>87470.816324786298</v>
      </c>
      <c r="K6" s="22">
        <f t="shared" si="1"/>
        <v>-1.9329427350021433</v>
      </c>
      <c r="L6" s="22">
        <f t="shared" si="2"/>
        <v>-2.4786291760392487E-5</v>
      </c>
    </row>
    <row r="7" spans="1:12">
      <c r="A7" s="38"/>
      <c r="B7" s="12">
        <v>15</v>
      </c>
      <c r="C7" s="35" t="s">
        <v>9</v>
      </c>
      <c r="D7" s="35"/>
      <c r="E7" s="15">
        <f>VLOOKUP(C7,RA!B10:D42,3,0)</f>
        <v>82118.047500000001</v>
      </c>
      <c r="F7" s="25">
        <f>VLOOKUP(C7,RA!B11:I46,8,0)</f>
        <v>9599.9266000000007</v>
      </c>
      <c r="G7" s="16">
        <f t="shared" si="0"/>
        <v>72518.120899999994</v>
      </c>
      <c r="H7" s="27">
        <f>RA!J11</f>
        <v>11.6903980212145</v>
      </c>
      <c r="I7" s="20">
        <f>VLOOKUP(B7,RMS!B:D,3,FALSE)</f>
        <v>82118.067573504304</v>
      </c>
      <c r="J7" s="21">
        <f>VLOOKUP(B7,RMS!B:E,4,FALSE)</f>
        <v>72518.120853846194</v>
      </c>
      <c r="K7" s="22">
        <f t="shared" si="1"/>
        <v>-2.0073504303582013E-2</v>
      </c>
      <c r="L7" s="22">
        <f t="shared" si="2"/>
        <v>4.6153800212778151E-5</v>
      </c>
    </row>
    <row r="8" spans="1:12">
      <c r="A8" s="38"/>
      <c r="B8" s="12">
        <v>16</v>
      </c>
      <c r="C8" s="35" t="s">
        <v>10</v>
      </c>
      <c r="D8" s="35"/>
      <c r="E8" s="15">
        <f>VLOOKUP(C8,RA!B12:D43,3,0)</f>
        <v>360347.25439999998</v>
      </c>
      <c r="F8" s="25">
        <f>VLOOKUP(C8,RA!B12:I47,8,0)</f>
        <v>-22771.4352</v>
      </c>
      <c r="G8" s="16">
        <f t="shared" si="0"/>
        <v>383118.68959999998</v>
      </c>
      <c r="H8" s="27">
        <f>RA!J12</f>
        <v>-6.3193030949870304</v>
      </c>
      <c r="I8" s="20">
        <f>VLOOKUP(B8,RMS!B:D,3,FALSE)</f>
        <v>360347.24888717901</v>
      </c>
      <c r="J8" s="21">
        <f>VLOOKUP(B8,RMS!B:E,4,FALSE)</f>
        <v>383118.68905897398</v>
      </c>
      <c r="K8" s="22">
        <f t="shared" si="1"/>
        <v>5.5128209642134607E-3</v>
      </c>
      <c r="L8" s="22">
        <f t="shared" si="2"/>
        <v>5.4102600552141666E-4</v>
      </c>
    </row>
    <row r="9" spans="1:12">
      <c r="A9" s="38"/>
      <c r="B9" s="12">
        <v>17</v>
      </c>
      <c r="C9" s="35" t="s">
        <v>11</v>
      </c>
      <c r="D9" s="35"/>
      <c r="E9" s="15">
        <f>VLOOKUP(C9,RA!B12:D44,3,0)</f>
        <v>483453.75520000001</v>
      </c>
      <c r="F9" s="25">
        <f>VLOOKUP(C9,RA!B13:I48,8,0)</f>
        <v>54538.583599999998</v>
      </c>
      <c r="G9" s="16">
        <f t="shared" si="0"/>
        <v>428915.1716</v>
      </c>
      <c r="H9" s="27">
        <f>RA!J13</f>
        <v>11.281034227862801</v>
      </c>
      <c r="I9" s="20">
        <f>VLOOKUP(B9,RMS!B:D,3,FALSE)</f>
        <v>483453.89839145303</v>
      </c>
      <c r="J9" s="21">
        <f>VLOOKUP(B9,RMS!B:E,4,FALSE)</f>
        <v>428915.17221709399</v>
      </c>
      <c r="K9" s="22">
        <f t="shared" si="1"/>
        <v>-0.14319145301124081</v>
      </c>
      <c r="L9" s="22">
        <f t="shared" si="2"/>
        <v>-6.1709398869425058E-4</v>
      </c>
    </row>
    <row r="10" spans="1:12">
      <c r="A10" s="38"/>
      <c r="B10" s="12">
        <v>18</v>
      </c>
      <c r="C10" s="35" t="s">
        <v>12</v>
      </c>
      <c r="D10" s="35"/>
      <c r="E10" s="15">
        <f>VLOOKUP(C10,RA!B14:D45,3,0)</f>
        <v>241864.53760000001</v>
      </c>
      <c r="F10" s="25">
        <f>VLOOKUP(C10,RA!B14:I49,8,0)</f>
        <v>39172.586600000002</v>
      </c>
      <c r="G10" s="16">
        <f t="shared" si="0"/>
        <v>202691.951</v>
      </c>
      <c r="H10" s="27">
        <f>RA!J14</f>
        <v>16.196085208979401</v>
      </c>
      <c r="I10" s="20">
        <f>VLOOKUP(B10,RMS!B:D,3,FALSE)</f>
        <v>241864.53362222199</v>
      </c>
      <c r="J10" s="21">
        <f>VLOOKUP(B10,RMS!B:E,4,FALSE)</f>
        <v>202691.95035042701</v>
      </c>
      <c r="K10" s="22">
        <f t="shared" si="1"/>
        <v>3.9777780184522271E-3</v>
      </c>
      <c r="L10" s="22">
        <f t="shared" si="2"/>
        <v>6.4957299036905169E-4</v>
      </c>
    </row>
    <row r="11" spans="1:12">
      <c r="A11" s="38"/>
      <c r="B11" s="12">
        <v>19</v>
      </c>
      <c r="C11" s="35" t="s">
        <v>13</v>
      </c>
      <c r="D11" s="35"/>
      <c r="E11" s="15">
        <f>VLOOKUP(C11,RA!B14:D46,3,0)</f>
        <v>106852.1706</v>
      </c>
      <c r="F11" s="25">
        <f>VLOOKUP(C11,RA!B15:I50,8,0)</f>
        <v>10140.4313</v>
      </c>
      <c r="G11" s="16">
        <f t="shared" si="0"/>
        <v>96711.739300000001</v>
      </c>
      <c r="H11" s="27">
        <f>RA!J15</f>
        <v>9.49015002976458</v>
      </c>
      <c r="I11" s="20">
        <f>VLOOKUP(B11,RMS!B:D,3,FALSE)</f>
        <v>106852.21471538499</v>
      </c>
      <c r="J11" s="21">
        <f>VLOOKUP(B11,RMS!B:E,4,FALSE)</f>
        <v>96711.737580341898</v>
      </c>
      <c r="K11" s="22">
        <f t="shared" si="1"/>
        <v>-4.4115384996985085E-2</v>
      </c>
      <c r="L11" s="22">
        <f t="shared" si="2"/>
        <v>1.7196581029566005E-3</v>
      </c>
    </row>
    <row r="12" spans="1:12">
      <c r="A12" s="38"/>
      <c r="B12" s="12">
        <v>21</v>
      </c>
      <c r="C12" s="35" t="s">
        <v>14</v>
      </c>
      <c r="D12" s="35"/>
      <c r="E12" s="15">
        <f>VLOOKUP(C12,RA!B16:D47,3,0)</f>
        <v>594840.41410000005</v>
      </c>
      <c r="F12" s="25">
        <f>VLOOKUP(C12,RA!B16:I51,8,0)</f>
        <v>16915.338100000001</v>
      </c>
      <c r="G12" s="16">
        <f t="shared" si="0"/>
        <v>577925.076</v>
      </c>
      <c r="H12" s="27">
        <f>RA!J16</f>
        <v>2.8436766734474599</v>
      </c>
      <c r="I12" s="20">
        <f>VLOOKUP(B12,RMS!B:D,3,FALSE)</f>
        <v>594840.26500000001</v>
      </c>
      <c r="J12" s="21">
        <f>VLOOKUP(B12,RMS!B:E,4,FALSE)</f>
        <v>577925.076</v>
      </c>
      <c r="K12" s="22">
        <f t="shared" si="1"/>
        <v>0.14910000003874302</v>
      </c>
      <c r="L12" s="22">
        <f t="shared" si="2"/>
        <v>0</v>
      </c>
    </row>
    <row r="13" spans="1:12">
      <c r="A13" s="38"/>
      <c r="B13" s="12">
        <v>22</v>
      </c>
      <c r="C13" s="35" t="s">
        <v>15</v>
      </c>
      <c r="D13" s="35"/>
      <c r="E13" s="15">
        <f>VLOOKUP(C13,RA!B16:D48,3,0)</f>
        <v>1154690.0316000001</v>
      </c>
      <c r="F13" s="25">
        <f>VLOOKUP(C13,RA!B17:I52,8,0)</f>
        <v>9321.6769999999997</v>
      </c>
      <c r="G13" s="16">
        <f t="shared" si="0"/>
        <v>1145368.3546000002</v>
      </c>
      <c r="H13" s="27">
        <f>RA!J17</f>
        <v>0.80728825441433705</v>
      </c>
      <c r="I13" s="20">
        <f>VLOOKUP(B13,RMS!B:D,3,FALSE)</f>
        <v>1154690.09988034</v>
      </c>
      <c r="J13" s="21">
        <f>VLOOKUP(B13,RMS!B:E,4,FALSE)</f>
        <v>1145368.3551316201</v>
      </c>
      <c r="K13" s="22">
        <f t="shared" si="1"/>
        <v>-6.8280339939519763E-2</v>
      </c>
      <c r="L13" s="22">
        <f t="shared" si="2"/>
        <v>-5.3161988034844398E-4</v>
      </c>
    </row>
    <row r="14" spans="1:12">
      <c r="A14" s="38"/>
      <c r="B14" s="12">
        <v>23</v>
      </c>
      <c r="C14" s="35" t="s">
        <v>16</v>
      </c>
      <c r="D14" s="35"/>
      <c r="E14" s="15">
        <f>VLOOKUP(C14,RA!B18:D49,3,0)</f>
        <v>2283616.9120999998</v>
      </c>
      <c r="F14" s="25">
        <f>VLOOKUP(C14,RA!B18:I53,8,0)</f>
        <v>321381.54800000001</v>
      </c>
      <c r="G14" s="16">
        <f t="shared" si="0"/>
        <v>1962235.3640999999</v>
      </c>
      <c r="H14" s="27">
        <f>RA!J18</f>
        <v>14.073356450336499</v>
      </c>
      <c r="I14" s="20">
        <f>VLOOKUP(B14,RMS!B:D,3,FALSE)</f>
        <v>2283616.9948384599</v>
      </c>
      <c r="J14" s="21">
        <f>VLOOKUP(B14,RMS!B:E,4,FALSE)</f>
        <v>1962235.37627009</v>
      </c>
      <c r="K14" s="22">
        <f t="shared" si="1"/>
        <v>-8.2738460041582584E-2</v>
      </c>
      <c r="L14" s="22">
        <f t="shared" si="2"/>
        <v>-1.2170090107247233E-2</v>
      </c>
    </row>
    <row r="15" spans="1:12">
      <c r="A15" s="38"/>
      <c r="B15" s="12">
        <v>24</v>
      </c>
      <c r="C15" s="35" t="s">
        <v>17</v>
      </c>
      <c r="D15" s="35"/>
      <c r="E15" s="15">
        <f>VLOOKUP(C15,RA!B18:D50,3,0)</f>
        <v>643817.43180000002</v>
      </c>
      <c r="F15" s="25">
        <f>VLOOKUP(C15,RA!B19:I54,8,0)</f>
        <v>48046.892899999999</v>
      </c>
      <c r="G15" s="16">
        <f t="shared" si="0"/>
        <v>595770.53890000004</v>
      </c>
      <c r="H15" s="27">
        <f>RA!J19</f>
        <v>7.4628132956371402</v>
      </c>
      <c r="I15" s="20">
        <f>VLOOKUP(B15,RMS!B:D,3,FALSE)</f>
        <v>643817.41951623897</v>
      </c>
      <c r="J15" s="21">
        <f>VLOOKUP(B15,RMS!B:E,4,FALSE)</f>
        <v>595770.53744871798</v>
      </c>
      <c r="K15" s="22">
        <f t="shared" si="1"/>
        <v>1.228376105427742E-2</v>
      </c>
      <c r="L15" s="22">
        <f t="shared" si="2"/>
        <v>1.4512820634990931E-3</v>
      </c>
    </row>
    <row r="16" spans="1:12">
      <c r="A16" s="38"/>
      <c r="B16" s="12">
        <v>25</v>
      </c>
      <c r="C16" s="35" t="s">
        <v>18</v>
      </c>
      <c r="D16" s="35"/>
      <c r="E16" s="15">
        <f>VLOOKUP(C16,RA!B20:D51,3,0)</f>
        <v>1395123.6281000001</v>
      </c>
      <c r="F16" s="25">
        <f>VLOOKUP(C16,RA!B20:I55,8,0)</f>
        <v>88250.400599999994</v>
      </c>
      <c r="G16" s="16">
        <f t="shared" si="0"/>
        <v>1306873.2275</v>
      </c>
      <c r="H16" s="27">
        <f>RA!J20</f>
        <v>6.3256329992910398</v>
      </c>
      <c r="I16" s="20">
        <f>VLOOKUP(B16,RMS!B:D,3,FALSE)</f>
        <v>1395123.8107</v>
      </c>
      <c r="J16" s="21">
        <f>VLOOKUP(B16,RMS!B:E,4,FALSE)</f>
        <v>1306873.2275</v>
      </c>
      <c r="K16" s="22">
        <f t="shared" si="1"/>
        <v>-0.18259999994188547</v>
      </c>
      <c r="L16" s="22">
        <f t="shared" si="2"/>
        <v>0</v>
      </c>
    </row>
    <row r="17" spans="1:12">
      <c r="A17" s="38"/>
      <c r="B17" s="12">
        <v>26</v>
      </c>
      <c r="C17" s="35" t="s">
        <v>19</v>
      </c>
      <c r="D17" s="35"/>
      <c r="E17" s="15">
        <f>VLOOKUP(C17,RA!B20:D52,3,0)</f>
        <v>416604.74959999998</v>
      </c>
      <c r="F17" s="25">
        <f>VLOOKUP(C17,RA!B21:I56,8,0)</f>
        <v>20657.005499999999</v>
      </c>
      <c r="G17" s="16">
        <f t="shared" si="0"/>
        <v>395947.74410000001</v>
      </c>
      <c r="H17" s="27">
        <f>RA!J21</f>
        <v>4.9584181456965304</v>
      </c>
      <c r="I17" s="20">
        <f>VLOOKUP(B17,RMS!B:D,3,FALSE)</f>
        <v>416604.56075481401</v>
      </c>
      <c r="J17" s="21">
        <f>VLOOKUP(B17,RMS!B:E,4,FALSE)</f>
        <v>395947.74401611101</v>
      </c>
      <c r="K17" s="22">
        <f t="shared" si="1"/>
        <v>0.18884518597042188</v>
      </c>
      <c r="L17" s="22">
        <f t="shared" si="2"/>
        <v>8.3888997323811054E-5</v>
      </c>
    </row>
    <row r="18" spans="1:12">
      <c r="A18" s="38"/>
      <c r="B18" s="12">
        <v>27</v>
      </c>
      <c r="C18" s="35" t="s">
        <v>20</v>
      </c>
      <c r="D18" s="35"/>
      <c r="E18" s="15">
        <f>VLOOKUP(C18,RA!B22:D53,3,0)</f>
        <v>1107865.3962000001</v>
      </c>
      <c r="F18" s="25">
        <f>VLOOKUP(C18,RA!B22:I57,8,0)</f>
        <v>119657.66800000001</v>
      </c>
      <c r="G18" s="16">
        <f t="shared" si="0"/>
        <v>988207.72820000001</v>
      </c>
      <c r="H18" s="27">
        <f>RA!J22</f>
        <v>10.8007406324295</v>
      </c>
      <c r="I18" s="20">
        <f>VLOOKUP(B18,RMS!B:D,3,FALSE)</f>
        <v>1107865.6462000001</v>
      </c>
      <c r="J18" s="21">
        <f>VLOOKUP(B18,RMS!B:E,4,FALSE)</f>
        <v>988207.72889999999</v>
      </c>
      <c r="K18" s="22">
        <f t="shared" si="1"/>
        <v>-0.25</v>
      </c>
      <c r="L18" s="22">
        <f t="shared" si="2"/>
        <v>-6.99999975040555E-4</v>
      </c>
    </row>
    <row r="19" spans="1:12">
      <c r="A19" s="38"/>
      <c r="B19" s="12">
        <v>29</v>
      </c>
      <c r="C19" s="35" t="s">
        <v>21</v>
      </c>
      <c r="D19" s="35"/>
      <c r="E19" s="15">
        <f>VLOOKUP(C19,RA!B22:D54,3,0)</f>
        <v>2583660.6065000002</v>
      </c>
      <c r="F19" s="25">
        <f>VLOOKUP(C19,RA!B23:I58,8,0)</f>
        <v>75260.476599999995</v>
      </c>
      <c r="G19" s="16">
        <f t="shared" si="0"/>
        <v>2508400.1299000001</v>
      </c>
      <c r="H19" s="27">
        <f>RA!J23</f>
        <v>2.9129397418011802</v>
      </c>
      <c r="I19" s="20">
        <f>VLOOKUP(B19,RMS!B:D,3,FALSE)</f>
        <v>2583661.3831606801</v>
      </c>
      <c r="J19" s="21">
        <f>VLOOKUP(B19,RMS!B:E,4,FALSE)</f>
        <v>2508400.1596153802</v>
      </c>
      <c r="K19" s="22">
        <f t="shared" si="1"/>
        <v>-0.77666067983955145</v>
      </c>
      <c r="L19" s="22">
        <f t="shared" si="2"/>
        <v>-2.9715380165725946E-2</v>
      </c>
    </row>
    <row r="20" spans="1:12">
      <c r="A20" s="38"/>
      <c r="B20" s="12">
        <v>31</v>
      </c>
      <c r="C20" s="35" t="s">
        <v>22</v>
      </c>
      <c r="D20" s="35"/>
      <c r="E20" s="15">
        <f>VLOOKUP(C20,RA!B24:D55,3,0)</f>
        <v>338387.92690000002</v>
      </c>
      <c r="F20" s="25">
        <f>VLOOKUP(C20,RA!B24:I59,8,0)</f>
        <v>60136.285900000003</v>
      </c>
      <c r="G20" s="16">
        <f t="shared" si="0"/>
        <v>278251.641</v>
      </c>
      <c r="H20" s="27">
        <f>RA!J24</f>
        <v>17.771404095563799</v>
      </c>
      <c r="I20" s="20">
        <f>VLOOKUP(B20,RMS!B:D,3,FALSE)</f>
        <v>338387.948447856</v>
      </c>
      <c r="J20" s="21">
        <f>VLOOKUP(B20,RMS!B:E,4,FALSE)</f>
        <v>278251.62741217302</v>
      </c>
      <c r="K20" s="22">
        <f t="shared" si="1"/>
        <v>-2.1547855983953923E-2</v>
      </c>
      <c r="L20" s="22">
        <f t="shared" si="2"/>
        <v>1.3587826979346573E-2</v>
      </c>
    </row>
    <row r="21" spans="1:12">
      <c r="A21" s="38"/>
      <c r="B21" s="12">
        <v>32</v>
      </c>
      <c r="C21" s="35" t="s">
        <v>23</v>
      </c>
      <c r="D21" s="35"/>
      <c r="E21" s="15">
        <f>VLOOKUP(C21,RA!B24:D56,3,0)</f>
        <v>1032977.4778</v>
      </c>
      <c r="F21" s="25">
        <f>VLOOKUP(C21,RA!B25:I60,8,0)</f>
        <v>-38060.730199999998</v>
      </c>
      <c r="G21" s="16">
        <f t="shared" si="0"/>
        <v>1071038.2080000001</v>
      </c>
      <c r="H21" s="27">
        <f>RA!J25</f>
        <v>-3.6845653480326099</v>
      </c>
      <c r="I21" s="20">
        <f>VLOOKUP(B21,RMS!B:D,3,FALSE)</f>
        <v>1032977.48422644</v>
      </c>
      <c r="J21" s="21">
        <f>VLOOKUP(B21,RMS!B:E,4,FALSE)</f>
        <v>1071038.19432197</v>
      </c>
      <c r="K21" s="22">
        <f t="shared" si="1"/>
        <v>-6.4264399698004127E-3</v>
      </c>
      <c r="L21" s="22">
        <f t="shared" si="2"/>
        <v>1.3678030110895634E-2</v>
      </c>
    </row>
    <row r="22" spans="1:12">
      <c r="A22" s="38"/>
      <c r="B22" s="12">
        <v>33</v>
      </c>
      <c r="C22" s="35" t="s">
        <v>24</v>
      </c>
      <c r="D22" s="35"/>
      <c r="E22" s="15">
        <f>VLOOKUP(C22,RA!B26:D57,3,0)</f>
        <v>887228.57620000001</v>
      </c>
      <c r="F22" s="25">
        <f>VLOOKUP(C22,RA!B26:I61,8,0)</f>
        <v>163153.85250000001</v>
      </c>
      <c r="G22" s="16">
        <f t="shared" si="0"/>
        <v>724074.72369999997</v>
      </c>
      <c r="H22" s="27">
        <f>RA!J26</f>
        <v>18.389156625092902</v>
      </c>
      <c r="I22" s="20">
        <f>VLOOKUP(B22,RMS!B:D,3,FALSE)</f>
        <v>887228.61428072804</v>
      </c>
      <c r="J22" s="21">
        <f>VLOOKUP(B22,RMS!B:E,4,FALSE)</f>
        <v>724074.63975467498</v>
      </c>
      <c r="K22" s="22">
        <f t="shared" si="1"/>
        <v>-3.8080728030763566E-2</v>
      </c>
      <c r="L22" s="22">
        <f t="shared" si="2"/>
        <v>8.3945324993692338E-2</v>
      </c>
    </row>
    <row r="23" spans="1:12">
      <c r="A23" s="38"/>
      <c r="B23" s="12">
        <v>34</v>
      </c>
      <c r="C23" s="35" t="s">
        <v>25</v>
      </c>
      <c r="D23" s="35"/>
      <c r="E23" s="15">
        <f>VLOOKUP(C23,RA!B26:D58,3,0)</f>
        <v>271273.37920000002</v>
      </c>
      <c r="F23" s="25">
        <f>VLOOKUP(C23,RA!B27:I62,8,0)</f>
        <v>78364.244099999996</v>
      </c>
      <c r="G23" s="16">
        <f t="shared" si="0"/>
        <v>192909.13510000001</v>
      </c>
      <c r="H23" s="27">
        <f>RA!J27</f>
        <v>28.8875540722427</v>
      </c>
      <c r="I23" s="20">
        <f>VLOOKUP(B23,RMS!B:D,3,FALSE)</f>
        <v>271273.338636139</v>
      </c>
      <c r="J23" s="21">
        <f>VLOOKUP(B23,RMS!B:E,4,FALSE)</f>
        <v>192909.137777784</v>
      </c>
      <c r="K23" s="22">
        <f t="shared" si="1"/>
        <v>4.0563861024565995E-2</v>
      </c>
      <c r="L23" s="22">
        <f t="shared" si="2"/>
        <v>-2.677783981198445E-3</v>
      </c>
    </row>
    <row r="24" spans="1:12">
      <c r="A24" s="38"/>
      <c r="B24" s="12">
        <v>35</v>
      </c>
      <c r="C24" s="35" t="s">
        <v>26</v>
      </c>
      <c r="D24" s="35"/>
      <c r="E24" s="15">
        <f>VLOOKUP(C24,RA!B28:D59,3,0)</f>
        <v>3241197.2859</v>
      </c>
      <c r="F24" s="25">
        <f>VLOOKUP(C24,RA!B28:I63,8,0)</f>
        <v>-366807.39419999998</v>
      </c>
      <c r="G24" s="16">
        <f t="shared" si="0"/>
        <v>3608004.6801</v>
      </c>
      <c r="H24" s="27">
        <f>RA!J28</f>
        <v>-11.3170338564611</v>
      </c>
      <c r="I24" s="20">
        <f>VLOOKUP(B24,RMS!B:D,3,FALSE)</f>
        <v>3241197.2855743398</v>
      </c>
      <c r="J24" s="21">
        <f>VLOOKUP(B24,RMS!B:E,4,FALSE)</f>
        <v>3608004.6131849601</v>
      </c>
      <c r="K24" s="22">
        <f t="shared" si="1"/>
        <v>3.2566022127866745E-4</v>
      </c>
      <c r="L24" s="22">
        <f t="shared" si="2"/>
        <v>6.6915039904415607E-2</v>
      </c>
    </row>
    <row r="25" spans="1:12">
      <c r="A25" s="38"/>
      <c r="B25" s="12">
        <v>36</v>
      </c>
      <c r="C25" s="35" t="s">
        <v>27</v>
      </c>
      <c r="D25" s="35"/>
      <c r="E25" s="15">
        <f>VLOOKUP(C25,RA!B28:D60,3,0)</f>
        <v>715568.41110000003</v>
      </c>
      <c r="F25" s="25">
        <f>VLOOKUP(C25,RA!B29:I64,8,0)</f>
        <v>96195.767200000002</v>
      </c>
      <c r="G25" s="16">
        <f t="shared" si="0"/>
        <v>619372.64390000002</v>
      </c>
      <c r="H25" s="27">
        <f>RA!J29</f>
        <v>13.4432663191663</v>
      </c>
      <c r="I25" s="20">
        <f>VLOOKUP(B25,RMS!B:D,3,FALSE)</f>
        <v>715568.41122654895</v>
      </c>
      <c r="J25" s="21">
        <f>VLOOKUP(B25,RMS!B:E,4,FALSE)</f>
        <v>619372.56124995695</v>
      </c>
      <c r="K25" s="22">
        <f t="shared" si="1"/>
        <v>-1.2654892634600401E-4</v>
      </c>
      <c r="L25" s="22">
        <f t="shared" si="2"/>
        <v>8.2650043070316315E-2</v>
      </c>
    </row>
    <row r="26" spans="1:12">
      <c r="A26" s="38"/>
      <c r="B26" s="12">
        <v>37</v>
      </c>
      <c r="C26" s="35" t="s">
        <v>28</v>
      </c>
      <c r="D26" s="35"/>
      <c r="E26" s="15">
        <f>VLOOKUP(C26,RA!B30:D61,3,0)</f>
        <v>1197754.1886</v>
      </c>
      <c r="F26" s="25">
        <f>VLOOKUP(C26,RA!B30:I65,8,0)</f>
        <v>133536.7267</v>
      </c>
      <c r="G26" s="16">
        <f t="shared" si="0"/>
        <v>1064217.4619</v>
      </c>
      <c r="H26" s="27">
        <f>RA!J30</f>
        <v>11.148925879030701</v>
      </c>
      <c r="I26" s="20">
        <f>VLOOKUP(B26,RMS!B:D,3,FALSE)</f>
        <v>1197754.1672672599</v>
      </c>
      <c r="J26" s="21">
        <f>VLOOKUP(B26,RMS!B:E,4,FALSE)</f>
        <v>1064217.44692039</v>
      </c>
      <c r="K26" s="22">
        <f t="shared" si="1"/>
        <v>2.1332740085199475E-2</v>
      </c>
      <c r="L26" s="22">
        <f t="shared" si="2"/>
        <v>1.4979609986767173E-2</v>
      </c>
    </row>
    <row r="27" spans="1:12">
      <c r="A27" s="38"/>
      <c r="B27" s="12">
        <v>38</v>
      </c>
      <c r="C27" s="35" t="s">
        <v>29</v>
      </c>
      <c r="D27" s="35"/>
      <c r="E27" s="15">
        <f>VLOOKUP(C27,RA!B30:D62,3,0)</f>
        <v>1212306.1934</v>
      </c>
      <c r="F27" s="25">
        <f>VLOOKUP(C27,RA!B31:I66,8,0)</f>
        <v>-630.9085</v>
      </c>
      <c r="G27" s="16">
        <f t="shared" si="0"/>
        <v>1212937.1018999999</v>
      </c>
      <c r="H27" s="27">
        <f>RA!J31</f>
        <v>-5.2042009142143998E-2</v>
      </c>
      <c r="I27" s="20">
        <f>VLOOKUP(B27,RMS!B:D,3,FALSE)</f>
        <v>1212306.0184150401</v>
      </c>
      <c r="J27" s="21">
        <f>VLOOKUP(B27,RMS!B:E,4,FALSE)</f>
        <v>1212937.30450354</v>
      </c>
      <c r="K27" s="22">
        <f t="shared" si="1"/>
        <v>0.17498495988547802</v>
      </c>
      <c r="L27" s="22">
        <f t="shared" si="2"/>
        <v>-0.20260354015044868</v>
      </c>
    </row>
    <row r="28" spans="1:12">
      <c r="A28" s="38"/>
      <c r="B28" s="12">
        <v>39</v>
      </c>
      <c r="C28" s="35" t="s">
        <v>30</v>
      </c>
      <c r="D28" s="35"/>
      <c r="E28" s="15">
        <f>VLOOKUP(C28,RA!B32:D63,3,0)</f>
        <v>139540.29079999999</v>
      </c>
      <c r="F28" s="25">
        <f>VLOOKUP(C28,RA!B32:I67,8,0)</f>
        <v>36649.673699999999</v>
      </c>
      <c r="G28" s="16">
        <f t="shared" si="0"/>
        <v>102890.61709999999</v>
      </c>
      <c r="H28" s="27">
        <f>RA!J32</f>
        <v>26.264581713197899</v>
      </c>
      <c r="I28" s="20">
        <f>VLOOKUP(B28,RMS!B:D,3,FALSE)</f>
        <v>139540.18915398201</v>
      </c>
      <c r="J28" s="21">
        <f>VLOOKUP(B28,RMS!B:E,4,FALSE)</f>
        <v>102890.61258700601</v>
      </c>
      <c r="K28" s="22">
        <f t="shared" si="1"/>
        <v>0.10164601798169315</v>
      </c>
      <c r="L28" s="22">
        <f t="shared" si="2"/>
        <v>4.5129939826438203E-3</v>
      </c>
    </row>
    <row r="29" spans="1:12">
      <c r="A29" s="38"/>
      <c r="B29" s="12">
        <v>40</v>
      </c>
      <c r="C29" s="35" t="s">
        <v>31</v>
      </c>
      <c r="D29" s="35"/>
      <c r="E29" s="15">
        <f>VLOOKUP(C29,RA!B32:D64,3,0)</f>
        <v>107.693</v>
      </c>
      <c r="F29" s="25">
        <f>VLOOKUP(C29,RA!B33:I68,8,0)</f>
        <v>20.970700000000001</v>
      </c>
      <c r="G29" s="16">
        <f t="shared" si="0"/>
        <v>86.72229999999999</v>
      </c>
      <c r="H29" s="27">
        <f>RA!J33</f>
        <v>19.4726676757078</v>
      </c>
      <c r="I29" s="20">
        <f>VLOOKUP(B29,RMS!B:D,3,FALSE)</f>
        <v>107.6923</v>
      </c>
      <c r="J29" s="21">
        <f>VLOOKUP(B29,RMS!B:E,4,FALSE)</f>
        <v>86.722300000000004</v>
      </c>
      <c r="K29" s="22">
        <f t="shared" si="1"/>
        <v>6.9999999999481588E-4</v>
      </c>
      <c r="L29" s="22">
        <f t="shared" si="2"/>
        <v>0</v>
      </c>
    </row>
    <row r="30" spans="1:12">
      <c r="A30" s="38"/>
      <c r="B30" s="12">
        <v>41</v>
      </c>
      <c r="C30" s="35" t="s">
        <v>36</v>
      </c>
      <c r="D30" s="35"/>
      <c r="E30" s="15" t="e">
        <f>VLOOKUP(C30,RA!B34:D65,3,0)</f>
        <v>#N/A</v>
      </c>
      <c r="F30" s="25" t="e">
        <f>VLOOKUP(C30,RA!B34:I69,8,0)</f>
        <v>#N/A</v>
      </c>
      <c r="G30" s="16" t="e">
        <f t="shared" si="0"/>
        <v>#N/A</v>
      </c>
      <c r="H30" s="27">
        <f>RA!J34</f>
        <v>8.2433920457839296</v>
      </c>
      <c r="I30" s="20">
        <v>0</v>
      </c>
      <c r="J30" s="21">
        <v>0</v>
      </c>
      <c r="K30" s="22" t="e">
        <f t="shared" si="1"/>
        <v>#N/A</v>
      </c>
      <c r="L30" s="22" t="e">
        <f t="shared" si="2"/>
        <v>#N/A</v>
      </c>
    </row>
    <row r="31" spans="1:12">
      <c r="A31" s="38"/>
      <c r="B31" s="12">
        <v>42</v>
      </c>
      <c r="C31" s="35" t="s">
        <v>32</v>
      </c>
      <c r="D31" s="35"/>
      <c r="E31" s="15">
        <f>VLOOKUP(C31,RA!B34:D66,3,0)</f>
        <v>440271.74369999999</v>
      </c>
      <c r="F31" s="25" t="e">
        <f>VLOOKUP(C31,RA!B35:I70,8,0)</f>
        <v>#N/A</v>
      </c>
      <c r="G31" s="16" t="e">
        <f t="shared" si="0"/>
        <v>#N/A</v>
      </c>
      <c r="H31" s="27">
        <f>RA!J35</f>
        <v>0</v>
      </c>
      <c r="I31" s="20">
        <f>VLOOKUP(B31,RMS!B:D,3,FALSE)</f>
        <v>440271.74349999998</v>
      </c>
      <c r="J31" s="21">
        <f>VLOOKUP(B31,RMS!B:E,4,FALSE)</f>
        <v>403978.4325</v>
      </c>
      <c r="K31" s="22">
        <f t="shared" si="1"/>
        <v>2.0000000949949026E-4</v>
      </c>
      <c r="L31" s="22" t="e">
        <f t="shared" si="2"/>
        <v>#N/A</v>
      </c>
    </row>
    <row r="32" spans="1:12">
      <c r="A32" s="38"/>
      <c r="B32" s="12">
        <v>71</v>
      </c>
      <c r="C32" s="35" t="s">
        <v>37</v>
      </c>
      <c r="D32" s="35"/>
      <c r="E32" s="15" t="e">
        <f>VLOOKUP(C32,RA!B36:D67,3,0)</f>
        <v>#N/A</v>
      </c>
      <c r="F32" s="25" t="e">
        <f>VLOOKUP(C32,RA!B36:I71,8,0)</f>
        <v>#N/A</v>
      </c>
      <c r="G32" s="16" t="e">
        <f t="shared" si="0"/>
        <v>#N/A</v>
      </c>
      <c r="H32" s="27">
        <f>RA!J36</f>
        <v>0</v>
      </c>
      <c r="I32" s="20">
        <v>0</v>
      </c>
      <c r="J32" s="21">
        <v>0</v>
      </c>
      <c r="K32" s="22" t="e">
        <f t="shared" si="1"/>
        <v>#N/A</v>
      </c>
      <c r="L32" s="22" t="e">
        <f t="shared" si="2"/>
        <v>#N/A</v>
      </c>
    </row>
    <row r="33" spans="1:12">
      <c r="A33" s="38"/>
      <c r="B33" s="12">
        <v>72</v>
      </c>
      <c r="C33" s="35" t="s">
        <v>38</v>
      </c>
      <c r="D33" s="35"/>
      <c r="E33" s="15" t="e">
        <f>VLOOKUP(C33,RA!B37:D68,3,0)</f>
        <v>#N/A</v>
      </c>
      <c r="F33" s="25" t="e">
        <f>VLOOKUP(C33,RA!B37:I72,8,0)</f>
        <v>#N/A</v>
      </c>
      <c r="G33" s="16" t="e">
        <f t="shared" si="0"/>
        <v>#N/A</v>
      </c>
      <c r="H33" s="27">
        <f>RA!J37</f>
        <v>0</v>
      </c>
      <c r="I33" s="20">
        <v>0</v>
      </c>
      <c r="J33" s="21">
        <v>0</v>
      </c>
      <c r="K33" s="22" t="e">
        <f t="shared" si="1"/>
        <v>#N/A</v>
      </c>
      <c r="L33" s="22" t="e">
        <f t="shared" si="2"/>
        <v>#N/A</v>
      </c>
    </row>
    <row r="34" spans="1:12">
      <c r="A34" s="38"/>
      <c r="B34" s="12">
        <v>73</v>
      </c>
      <c r="C34" s="35" t="s">
        <v>39</v>
      </c>
      <c r="D34" s="35"/>
      <c r="E34" s="15" t="e">
        <f>VLOOKUP(C34,RA!B38:D69,3,0)</f>
        <v>#N/A</v>
      </c>
      <c r="F34" s="25" t="e">
        <f>VLOOKUP(C34,RA!B38:I73,8,0)</f>
        <v>#N/A</v>
      </c>
      <c r="G34" s="16" t="e">
        <f t="shared" si="0"/>
        <v>#N/A</v>
      </c>
      <c r="H34" s="27">
        <f>RA!J38</f>
        <v>4.7409339290792198</v>
      </c>
      <c r="I34" s="20">
        <v>0</v>
      </c>
      <c r="J34" s="21">
        <v>0</v>
      </c>
      <c r="K34" s="22" t="e">
        <f t="shared" si="1"/>
        <v>#N/A</v>
      </c>
      <c r="L34" s="22" t="e">
        <f t="shared" si="2"/>
        <v>#N/A</v>
      </c>
    </row>
    <row r="35" spans="1:12">
      <c r="A35" s="38"/>
      <c r="B35" s="12">
        <v>75</v>
      </c>
      <c r="C35" s="35" t="s">
        <v>33</v>
      </c>
      <c r="D35" s="35"/>
      <c r="E35" s="15">
        <f>VLOOKUP(C35,RA!B8:D70,3,0)</f>
        <v>303913.67430000001</v>
      </c>
      <c r="F35" s="25">
        <f>VLOOKUP(C35,RA!B8:I74,8,0)</f>
        <v>14408.3465</v>
      </c>
      <c r="G35" s="16">
        <f t="shared" si="0"/>
        <v>289505.32780000003</v>
      </c>
      <c r="H35" s="27">
        <f>RA!J39</f>
        <v>5.40197715497278</v>
      </c>
      <c r="I35" s="20">
        <f>VLOOKUP(B35,RMS!B:D,3,FALSE)</f>
        <v>303913.67521367501</v>
      </c>
      <c r="J35" s="21">
        <f>VLOOKUP(B35,RMS!B:E,4,FALSE)</f>
        <v>289505.32854700898</v>
      </c>
      <c r="K35" s="22">
        <f t="shared" si="1"/>
        <v>-9.1367500135675073E-4</v>
      </c>
      <c r="L35" s="22">
        <f t="shared" si="2"/>
        <v>-7.4700894765555859E-4</v>
      </c>
    </row>
    <row r="36" spans="1:12">
      <c r="A36" s="38"/>
      <c r="B36" s="12">
        <v>76</v>
      </c>
      <c r="C36" s="35" t="s">
        <v>34</v>
      </c>
      <c r="D36" s="35"/>
      <c r="E36" s="15">
        <f>VLOOKUP(C36,RA!B8:D71,3,0)</f>
        <v>584424.64850000001</v>
      </c>
      <c r="F36" s="25">
        <f>VLOOKUP(C36,RA!B8:I75,8,0)</f>
        <v>31570.486000000001</v>
      </c>
      <c r="G36" s="16">
        <f t="shared" si="0"/>
        <v>552854.16249999998</v>
      </c>
      <c r="H36" s="27">
        <f>RA!J40</f>
        <v>0</v>
      </c>
      <c r="I36" s="20">
        <f>VLOOKUP(B36,RMS!B:D,3,FALSE)</f>
        <v>584424.63881538506</v>
      </c>
      <c r="J36" s="21">
        <f>VLOOKUP(B36,RMS!B:E,4,FALSE)</f>
        <v>552854.16216752096</v>
      </c>
      <c r="K36" s="22">
        <f t="shared" si="1"/>
        <v>9.684614953584969E-3</v>
      </c>
      <c r="L36" s="22">
        <f t="shared" si="2"/>
        <v>3.324790159240365E-4</v>
      </c>
    </row>
    <row r="37" spans="1:12">
      <c r="A37" s="38"/>
      <c r="B37" s="12">
        <v>77</v>
      </c>
      <c r="C37" s="35" t="s">
        <v>40</v>
      </c>
      <c r="D37" s="35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38"/>
      <c r="B38" s="12">
        <v>78</v>
      </c>
      <c r="C38" s="35" t="s">
        <v>41</v>
      </c>
      <c r="D38" s="35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10.857788620733899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38"/>
      <c r="B39" s="12">
        <v>99</v>
      </c>
      <c r="C39" s="35" t="s">
        <v>35</v>
      </c>
      <c r="D39" s="35"/>
      <c r="E39" s="15">
        <f>VLOOKUP(C39,RA!B8:D74,3,0)</f>
        <v>47776.351900000001</v>
      </c>
      <c r="F39" s="25">
        <f>VLOOKUP(C39,RA!B8:I78,8,0)</f>
        <v>5187.4552999999996</v>
      </c>
      <c r="G39" s="16">
        <f t="shared" si="0"/>
        <v>42588.8966</v>
      </c>
      <c r="H39" s="27">
        <f>RA!J43</f>
        <v>0</v>
      </c>
      <c r="I39" s="20">
        <f>VLOOKUP(B39,RMS!B:D,3,FALSE)</f>
        <v>47776.351940095301</v>
      </c>
      <c r="J39" s="21">
        <f>VLOOKUP(B39,RMS!B:E,4,FALSE)</f>
        <v>42588.8969669465</v>
      </c>
      <c r="K39" s="22">
        <f t="shared" si="1"/>
        <v>-4.0095299482345581E-5</v>
      </c>
      <c r="L39" s="22">
        <f t="shared" si="2"/>
        <v>-3.6694650043500587E-4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2"/>
  <sheetViews>
    <sheetView workbookViewId="0">
      <selection sqref="A1:W42"/>
    </sheetView>
  </sheetViews>
  <sheetFormatPr defaultRowHeight="11.25"/>
  <cols>
    <col min="1" max="1" width="7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6" width="10.5" style="34" bestFit="1" customWidth="1"/>
    <col min="17" max="17" width="9.25" style="34" bestFit="1" customWidth="1"/>
    <col min="18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53" t="s">
        <v>47</v>
      </c>
      <c r="W1" s="41"/>
    </row>
    <row r="2" spans="1:23" ht="12.7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53"/>
      <c r="W2" s="41"/>
    </row>
    <row r="3" spans="1:23" ht="23.25" thickBo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54" t="s">
        <v>48</v>
      </c>
      <c r="W3" s="41"/>
    </row>
    <row r="4" spans="1:23" ht="15" thickTop="1" thickBo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52"/>
      <c r="W4" s="41"/>
    </row>
    <row r="5" spans="1:23" ht="15" thickTop="1" thickBot="1">
      <c r="A5" s="55"/>
      <c r="B5" s="56"/>
      <c r="C5" s="57"/>
      <c r="D5" s="58" t="s">
        <v>0</v>
      </c>
      <c r="E5" s="58" t="s">
        <v>60</v>
      </c>
      <c r="F5" s="58" t="s">
        <v>61</v>
      </c>
      <c r="G5" s="58" t="s">
        <v>49</v>
      </c>
      <c r="H5" s="58" t="s">
        <v>50</v>
      </c>
      <c r="I5" s="58" t="s">
        <v>1</v>
      </c>
      <c r="J5" s="58" t="s">
        <v>2</v>
      </c>
      <c r="K5" s="58" t="s">
        <v>51</v>
      </c>
      <c r="L5" s="58" t="s">
        <v>52</v>
      </c>
      <c r="M5" s="58" t="s">
        <v>53</v>
      </c>
      <c r="N5" s="58" t="s">
        <v>54</v>
      </c>
      <c r="O5" s="58" t="s">
        <v>55</v>
      </c>
      <c r="P5" s="58" t="s">
        <v>62</v>
      </c>
      <c r="Q5" s="58" t="s">
        <v>63</v>
      </c>
      <c r="R5" s="58" t="s">
        <v>56</v>
      </c>
      <c r="S5" s="58" t="s">
        <v>57</v>
      </c>
      <c r="T5" s="58" t="s">
        <v>58</v>
      </c>
      <c r="U5" s="59" t="s">
        <v>59</v>
      </c>
      <c r="V5" s="52"/>
      <c r="W5" s="52"/>
    </row>
    <row r="6" spans="1:23" ht="14.25" thickBot="1">
      <c r="A6" s="60" t="s">
        <v>3</v>
      </c>
      <c r="B6" s="42" t="s">
        <v>4</v>
      </c>
      <c r="C6" s="43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1"/>
      <c r="V6" s="52"/>
      <c r="W6" s="52"/>
    </row>
    <row r="7" spans="1:23" ht="14.25" thickBot="1">
      <c r="A7" s="44" t="s">
        <v>5</v>
      </c>
      <c r="B7" s="45"/>
      <c r="C7" s="46"/>
      <c r="D7" s="62">
        <v>23002382.459899999</v>
      </c>
      <c r="E7" s="62">
        <v>33249337.454700001</v>
      </c>
      <c r="F7" s="63">
        <v>69.181476145920797</v>
      </c>
      <c r="G7" s="62">
        <v>15242338.9954</v>
      </c>
      <c r="H7" s="63">
        <v>50.911106667040499</v>
      </c>
      <c r="I7" s="62">
        <v>1175088.3903000001</v>
      </c>
      <c r="J7" s="63">
        <v>5.10855078750442</v>
      </c>
      <c r="K7" s="62">
        <v>1831546.9103999999</v>
      </c>
      <c r="L7" s="63">
        <v>12.016180134510501</v>
      </c>
      <c r="M7" s="63">
        <v>-0.35841753021582901</v>
      </c>
      <c r="N7" s="62">
        <v>261986263.12029999</v>
      </c>
      <c r="O7" s="62">
        <v>261986263.12029999</v>
      </c>
      <c r="P7" s="62">
        <v>1030329</v>
      </c>
      <c r="Q7" s="62">
        <v>1029298</v>
      </c>
      <c r="R7" s="63">
        <v>0.10016535541699199</v>
      </c>
      <c r="S7" s="62">
        <v>22.325279070956999</v>
      </c>
      <c r="T7" s="62">
        <v>21.3944516570517</v>
      </c>
      <c r="U7" s="64">
        <v>4.1693875850186899</v>
      </c>
      <c r="V7" s="52"/>
      <c r="W7" s="52"/>
    </row>
    <row r="8" spans="1:23" ht="14.25" thickBot="1">
      <c r="A8" s="47">
        <v>41649</v>
      </c>
      <c r="B8" s="50" t="s">
        <v>6</v>
      </c>
      <c r="C8" s="51"/>
      <c r="D8" s="65">
        <v>842431.06420000002</v>
      </c>
      <c r="E8" s="65">
        <v>1350952.8496999999</v>
      </c>
      <c r="F8" s="66">
        <v>62.3582876624506</v>
      </c>
      <c r="G8" s="65">
        <v>524318.18779999996</v>
      </c>
      <c r="H8" s="66">
        <v>60.671722591729598</v>
      </c>
      <c r="I8" s="65">
        <v>84088.423200000005</v>
      </c>
      <c r="J8" s="66">
        <v>9.9816384714935804</v>
      </c>
      <c r="K8" s="65">
        <v>131134.0588</v>
      </c>
      <c r="L8" s="66">
        <v>25.0103967116282</v>
      </c>
      <c r="M8" s="66">
        <v>-0.35875985255479598</v>
      </c>
      <c r="N8" s="65">
        <v>9371658.8217999991</v>
      </c>
      <c r="O8" s="65">
        <v>9371658.8217999991</v>
      </c>
      <c r="P8" s="65">
        <v>33905</v>
      </c>
      <c r="Q8" s="65">
        <v>36677</v>
      </c>
      <c r="R8" s="66">
        <v>-7.5578700548027404</v>
      </c>
      <c r="S8" s="65">
        <v>24.846809149093101</v>
      </c>
      <c r="T8" s="65">
        <v>24.960238629113601</v>
      </c>
      <c r="U8" s="67">
        <v>-0.45651527864174102</v>
      </c>
      <c r="V8" s="52"/>
      <c r="W8" s="52"/>
    </row>
    <row r="9" spans="1:23" ht="12" customHeight="1" thickBot="1">
      <c r="A9" s="48"/>
      <c r="B9" s="50" t="s">
        <v>7</v>
      </c>
      <c r="C9" s="51"/>
      <c r="D9" s="65">
        <v>174455.08840000001</v>
      </c>
      <c r="E9" s="65">
        <v>170168.41800000001</v>
      </c>
      <c r="F9" s="66">
        <v>102.51907519055599</v>
      </c>
      <c r="G9" s="65">
        <v>58874.402999999998</v>
      </c>
      <c r="H9" s="66">
        <v>196.31737989767799</v>
      </c>
      <c r="I9" s="65">
        <v>20368.051500000001</v>
      </c>
      <c r="J9" s="66">
        <v>11.6752407091154</v>
      </c>
      <c r="K9" s="65">
        <v>13494.145</v>
      </c>
      <c r="L9" s="66">
        <v>22.9202239214213</v>
      </c>
      <c r="M9" s="66">
        <v>0.50939918757357405</v>
      </c>
      <c r="N9" s="65">
        <v>1214777.4454000001</v>
      </c>
      <c r="O9" s="65">
        <v>1214777.4454000001</v>
      </c>
      <c r="P9" s="65">
        <v>5395</v>
      </c>
      <c r="Q9" s="65">
        <v>5039</v>
      </c>
      <c r="R9" s="66">
        <v>7.0648938281405096</v>
      </c>
      <c r="S9" s="65">
        <v>32.336438999073202</v>
      </c>
      <c r="T9" s="65">
        <v>15.880895733280401</v>
      </c>
      <c r="U9" s="67">
        <v>50.888544858833797</v>
      </c>
      <c r="V9" s="52"/>
      <c r="W9" s="52"/>
    </row>
    <row r="10" spans="1:23" ht="14.25" thickBot="1">
      <c r="A10" s="48"/>
      <c r="B10" s="50" t="s">
        <v>8</v>
      </c>
      <c r="C10" s="51"/>
      <c r="D10" s="65">
        <v>117913.5307</v>
      </c>
      <c r="E10" s="65">
        <v>260380.57089999999</v>
      </c>
      <c r="F10" s="66">
        <v>45.285072650556998</v>
      </c>
      <c r="G10" s="65">
        <v>83733.736600000004</v>
      </c>
      <c r="H10" s="66">
        <v>40.819621203910302</v>
      </c>
      <c r="I10" s="65">
        <v>30442.714400000001</v>
      </c>
      <c r="J10" s="66">
        <v>25.817829573311201</v>
      </c>
      <c r="K10" s="65">
        <v>26551.3001</v>
      </c>
      <c r="L10" s="66">
        <v>31.709202500823299</v>
      </c>
      <c r="M10" s="66">
        <v>0.146562099985454</v>
      </c>
      <c r="N10" s="65">
        <v>1320928.0336</v>
      </c>
      <c r="O10" s="65">
        <v>1320928.0336</v>
      </c>
      <c r="P10" s="65">
        <v>91367</v>
      </c>
      <c r="Q10" s="65">
        <v>91055</v>
      </c>
      <c r="R10" s="66">
        <v>0.34265004667508597</v>
      </c>
      <c r="S10" s="65">
        <v>1.2905483456828</v>
      </c>
      <c r="T10" s="65">
        <v>1.2498652034484701</v>
      </c>
      <c r="U10" s="67">
        <v>3.1523919557470101</v>
      </c>
      <c r="V10" s="52"/>
      <c r="W10" s="52"/>
    </row>
    <row r="11" spans="1:23" ht="14.25" thickBot="1">
      <c r="A11" s="48"/>
      <c r="B11" s="50" t="s">
        <v>9</v>
      </c>
      <c r="C11" s="51"/>
      <c r="D11" s="65">
        <v>82118.047500000001</v>
      </c>
      <c r="E11" s="65">
        <v>126548.7934</v>
      </c>
      <c r="F11" s="66">
        <v>64.890423127495396</v>
      </c>
      <c r="G11" s="65">
        <v>72631.898000000001</v>
      </c>
      <c r="H11" s="66">
        <v>13.0605832440177</v>
      </c>
      <c r="I11" s="65">
        <v>9599.9266000000007</v>
      </c>
      <c r="J11" s="66">
        <v>11.6903980212145</v>
      </c>
      <c r="K11" s="65">
        <v>17258.709699999999</v>
      </c>
      <c r="L11" s="66">
        <v>23.7618872358258</v>
      </c>
      <c r="M11" s="66">
        <v>-0.44376336546178802</v>
      </c>
      <c r="N11" s="65">
        <v>1219091.3832</v>
      </c>
      <c r="O11" s="65">
        <v>1219091.3832</v>
      </c>
      <c r="P11" s="65">
        <v>4100</v>
      </c>
      <c r="Q11" s="65">
        <v>4109</v>
      </c>
      <c r="R11" s="66">
        <v>-0.21903139449987999</v>
      </c>
      <c r="S11" s="65">
        <v>20.028792073170699</v>
      </c>
      <c r="T11" s="65">
        <v>20.581200900462399</v>
      </c>
      <c r="U11" s="67">
        <v>-2.7580736036080702</v>
      </c>
      <c r="V11" s="52"/>
      <c r="W11" s="52"/>
    </row>
    <row r="12" spans="1:23" ht="14.25" thickBot="1">
      <c r="A12" s="48"/>
      <c r="B12" s="50" t="s">
        <v>10</v>
      </c>
      <c r="C12" s="51"/>
      <c r="D12" s="65">
        <v>360347.25439999998</v>
      </c>
      <c r="E12" s="65">
        <v>572941.28940000001</v>
      </c>
      <c r="F12" s="66">
        <v>62.8942722521126</v>
      </c>
      <c r="G12" s="65">
        <v>294958.01299999998</v>
      </c>
      <c r="H12" s="66">
        <v>22.168999829816499</v>
      </c>
      <c r="I12" s="65">
        <v>-22771.4352</v>
      </c>
      <c r="J12" s="66">
        <v>-6.3193030949870304</v>
      </c>
      <c r="K12" s="65">
        <v>23057.5533</v>
      </c>
      <c r="L12" s="66">
        <v>7.8172323801218404</v>
      </c>
      <c r="M12" s="66">
        <v>-1.9875911335310701</v>
      </c>
      <c r="N12" s="65">
        <v>4455567.2149</v>
      </c>
      <c r="O12" s="65">
        <v>4455567.2149</v>
      </c>
      <c r="P12" s="65">
        <v>2663</v>
      </c>
      <c r="Q12" s="65">
        <v>1970</v>
      </c>
      <c r="R12" s="66">
        <v>35.177664974619297</v>
      </c>
      <c r="S12" s="65">
        <v>135.316280285392</v>
      </c>
      <c r="T12" s="65">
        <v>150.57315106599</v>
      </c>
      <c r="U12" s="67">
        <v>-11.2749705714785</v>
      </c>
      <c r="V12" s="52"/>
      <c r="W12" s="52"/>
    </row>
    <row r="13" spans="1:23" ht="14.25" thickBot="1">
      <c r="A13" s="48"/>
      <c r="B13" s="50" t="s">
        <v>11</v>
      </c>
      <c r="C13" s="51"/>
      <c r="D13" s="65">
        <v>483453.75520000001</v>
      </c>
      <c r="E13" s="65">
        <v>605475.97629999998</v>
      </c>
      <c r="F13" s="66">
        <v>79.846893043442506</v>
      </c>
      <c r="G13" s="65">
        <v>358587.141</v>
      </c>
      <c r="H13" s="66">
        <v>34.821832665773101</v>
      </c>
      <c r="I13" s="65">
        <v>54538.583599999998</v>
      </c>
      <c r="J13" s="66">
        <v>11.281034227862801</v>
      </c>
      <c r="K13" s="65">
        <v>50712.243600000002</v>
      </c>
      <c r="L13" s="66">
        <v>14.142237074809101</v>
      </c>
      <c r="M13" s="66">
        <v>7.5451995975189007E-2</v>
      </c>
      <c r="N13" s="65">
        <v>4211892.176</v>
      </c>
      <c r="O13" s="65">
        <v>4211892.176</v>
      </c>
      <c r="P13" s="65">
        <v>10973</v>
      </c>
      <c r="Q13" s="65">
        <v>10635</v>
      </c>
      <c r="R13" s="66">
        <v>3.1781852374235902</v>
      </c>
      <c r="S13" s="65">
        <v>44.058484935751402</v>
      </c>
      <c r="T13" s="65">
        <v>36.184498138222899</v>
      </c>
      <c r="U13" s="67">
        <v>17.871669461650502</v>
      </c>
      <c r="V13" s="52"/>
      <c r="W13" s="52"/>
    </row>
    <row r="14" spans="1:23" ht="14.25" thickBot="1">
      <c r="A14" s="48"/>
      <c r="B14" s="50" t="s">
        <v>12</v>
      </c>
      <c r="C14" s="51"/>
      <c r="D14" s="65">
        <v>241864.53760000001</v>
      </c>
      <c r="E14" s="65">
        <v>323242.22200000001</v>
      </c>
      <c r="F14" s="66">
        <v>74.824549869602095</v>
      </c>
      <c r="G14" s="65">
        <v>148747.454</v>
      </c>
      <c r="H14" s="66">
        <v>62.600791540270698</v>
      </c>
      <c r="I14" s="65">
        <v>39172.586600000002</v>
      </c>
      <c r="J14" s="66">
        <v>16.196085208979401</v>
      </c>
      <c r="K14" s="65">
        <v>27173.8989</v>
      </c>
      <c r="L14" s="66">
        <v>18.268480010420902</v>
      </c>
      <c r="M14" s="66">
        <v>0.44155193717895203</v>
      </c>
      <c r="N14" s="65">
        <v>2308731.3445000001</v>
      </c>
      <c r="O14" s="65">
        <v>2308731.3445000001</v>
      </c>
      <c r="P14" s="65">
        <v>3638</v>
      </c>
      <c r="Q14" s="65">
        <v>2893</v>
      </c>
      <c r="R14" s="66">
        <v>25.751814725198798</v>
      </c>
      <c r="S14" s="65">
        <v>66.482830566245198</v>
      </c>
      <c r="T14" s="65">
        <v>71.994354580020698</v>
      </c>
      <c r="U14" s="67">
        <v>-8.2901464435749599</v>
      </c>
      <c r="V14" s="52"/>
      <c r="W14" s="52"/>
    </row>
    <row r="15" spans="1:23" ht="14.25" thickBot="1">
      <c r="A15" s="48"/>
      <c r="B15" s="50" t="s">
        <v>13</v>
      </c>
      <c r="C15" s="51"/>
      <c r="D15" s="65">
        <v>106852.1706</v>
      </c>
      <c r="E15" s="65">
        <v>167812.60310000001</v>
      </c>
      <c r="F15" s="66">
        <v>63.673507606771601</v>
      </c>
      <c r="G15" s="65">
        <v>80684.631999999998</v>
      </c>
      <c r="H15" s="66">
        <v>32.4318745111213</v>
      </c>
      <c r="I15" s="65">
        <v>10140.4313</v>
      </c>
      <c r="J15" s="66">
        <v>9.49015002976458</v>
      </c>
      <c r="K15" s="65">
        <v>16653.656299999999</v>
      </c>
      <c r="L15" s="66">
        <v>20.640431625194701</v>
      </c>
      <c r="M15" s="66">
        <v>-0.39109880032770999</v>
      </c>
      <c r="N15" s="65">
        <v>1592149.1074000001</v>
      </c>
      <c r="O15" s="65">
        <v>1592149.1074000001</v>
      </c>
      <c r="P15" s="65">
        <v>3498</v>
      </c>
      <c r="Q15" s="65">
        <v>3443</v>
      </c>
      <c r="R15" s="66">
        <v>1.59744408945688</v>
      </c>
      <c r="S15" s="65">
        <v>30.546646826758199</v>
      </c>
      <c r="T15" s="65">
        <v>31.552906041243101</v>
      </c>
      <c r="U15" s="67">
        <v>-3.2941724183077699</v>
      </c>
      <c r="V15" s="52"/>
      <c r="W15" s="52"/>
    </row>
    <row r="16" spans="1:23" ht="14.25" thickBot="1">
      <c r="A16" s="48"/>
      <c r="B16" s="50" t="s">
        <v>14</v>
      </c>
      <c r="C16" s="51"/>
      <c r="D16" s="65">
        <v>594840.41410000005</v>
      </c>
      <c r="E16" s="65">
        <v>1148852.8513</v>
      </c>
      <c r="F16" s="66">
        <v>51.776901926726303</v>
      </c>
      <c r="G16" s="65">
        <v>346178.33740000002</v>
      </c>
      <c r="H16" s="66">
        <v>71.830628850897</v>
      </c>
      <c r="I16" s="65">
        <v>16915.338100000001</v>
      </c>
      <c r="J16" s="66">
        <v>2.8436766734474599</v>
      </c>
      <c r="K16" s="65">
        <v>38502.407299999999</v>
      </c>
      <c r="L16" s="66">
        <v>11.122130746012401</v>
      </c>
      <c r="M16" s="66">
        <v>-0.56066803906050799</v>
      </c>
      <c r="N16" s="65">
        <v>6992231.284</v>
      </c>
      <c r="O16" s="65">
        <v>6992231.284</v>
      </c>
      <c r="P16" s="65">
        <v>34330</v>
      </c>
      <c r="Q16" s="65">
        <v>32750</v>
      </c>
      <c r="R16" s="66">
        <v>4.8244274809160297</v>
      </c>
      <c r="S16" s="65">
        <v>17.327131200116501</v>
      </c>
      <c r="T16" s="65">
        <v>16.1880635541985</v>
      </c>
      <c r="U16" s="67">
        <v>6.57389635227314</v>
      </c>
      <c r="V16" s="52"/>
      <c r="W16" s="52"/>
    </row>
    <row r="17" spans="1:21" ht="12" thickBot="1">
      <c r="A17" s="48"/>
      <c r="B17" s="50" t="s">
        <v>15</v>
      </c>
      <c r="C17" s="51"/>
      <c r="D17" s="65">
        <v>1154690.0316000001</v>
      </c>
      <c r="E17" s="65">
        <v>1714283.2037</v>
      </c>
      <c r="F17" s="66">
        <v>67.357017154912896</v>
      </c>
      <c r="G17" s="65">
        <v>434830.59240000002</v>
      </c>
      <c r="H17" s="66">
        <v>165.54940056696901</v>
      </c>
      <c r="I17" s="65">
        <v>9321.6769999999997</v>
      </c>
      <c r="J17" s="66">
        <v>0.80728825441433705</v>
      </c>
      <c r="K17" s="65">
        <v>44303.280899999998</v>
      </c>
      <c r="L17" s="66">
        <v>10.188630164099701</v>
      </c>
      <c r="M17" s="66">
        <v>-0.78959398016050797</v>
      </c>
      <c r="N17" s="65">
        <v>14940710.866900001</v>
      </c>
      <c r="O17" s="65">
        <v>14940710.866900001</v>
      </c>
      <c r="P17" s="65">
        <v>12039</v>
      </c>
      <c r="Q17" s="65">
        <v>11434</v>
      </c>
      <c r="R17" s="66">
        <v>5.29123666258526</v>
      </c>
      <c r="S17" s="65">
        <v>95.912453825068496</v>
      </c>
      <c r="T17" s="65">
        <v>66.039209795347205</v>
      </c>
      <c r="U17" s="67">
        <v>31.146366126974598</v>
      </c>
    </row>
    <row r="18" spans="1:21" ht="12" thickBot="1">
      <c r="A18" s="48"/>
      <c r="B18" s="50" t="s">
        <v>16</v>
      </c>
      <c r="C18" s="51"/>
      <c r="D18" s="65">
        <v>2283616.9120999998</v>
      </c>
      <c r="E18" s="65">
        <v>3930510.2714999998</v>
      </c>
      <c r="F18" s="66">
        <v>58.099756885471898</v>
      </c>
      <c r="G18" s="65">
        <v>1521857.4694000001</v>
      </c>
      <c r="H18" s="66">
        <v>50.0545851380108</v>
      </c>
      <c r="I18" s="65">
        <v>321381.54800000001</v>
      </c>
      <c r="J18" s="66">
        <v>14.073356450336499</v>
      </c>
      <c r="K18" s="65">
        <v>240488.35310000001</v>
      </c>
      <c r="L18" s="66">
        <v>15.8022914718035</v>
      </c>
      <c r="M18" s="66">
        <v>0.33637053045293602</v>
      </c>
      <c r="N18" s="65">
        <v>24975557.661499999</v>
      </c>
      <c r="O18" s="65">
        <v>24975557.661499999</v>
      </c>
      <c r="P18" s="65">
        <v>89933</v>
      </c>
      <c r="Q18" s="65">
        <v>85250</v>
      </c>
      <c r="R18" s="66">
        <v>5.4932551319648102</v>
      </c>
      <c r="S18" s="65">
        <v>25.3924244949018</v>
      </c>
      <c r="T18" s="65">
        <v>25.419596322580599</v>
      </c>
      <c r="U18" s="67">
        <v>-0.107007614354983</v>
      </c>
    </row>
    <row r="19" spans="1:21" ht="12" thickBot="1">
      <c r="A19" s="48"/>
      <c r="B19" s="50" t="s">
        <v>17</v>
      </c>
      <c r="C19" s="51"/>
      <c r="D19" s="65">
        <v>643817.43180000002</v>
      </c>
      <c r="E19" s="65">
        <v>1071880.6102</v>
      </c>
      <c r="F19" s="66">
        <v>60.064285674490499</v>
      </c>
      <c r="G19" s="65">
        <v>791612.90670000005</v>
      </c>
      <c r="H19" s="66">
        <v>-18.670169933953702</v>
      </c>
      <c r="I19" s="65">
        <v>48046.892899999999</v>
      </c>
      <c r="J19" s="66">
        <v>7.4628132956371402</v>
      </c>
      <c r="K19" s="65">
        <v>76700.512900000002</v>
      </c>
      <c r="L19" s="66">
        <v>9.6891438038500102</v>
      </c>
      <c r="M19" s="66">
        <v>-0.37357794513522702</v>
      </c>
      <c r="N19" s="65">
        <v>9101214.6230999995</v>
      </c>
      <c r="O19" s="65">
        <v>9101214.6230999995</v>
      </c>
      <c r="P19" s="65">
        <v>15133</v>
      </c>
      <c r="Q19" s="65">
        <v>14863</v>
      </c>
      <c r="R19" s="66">
        <v>1.8165915360290701</v>
      </c>
      <c r="S19" s="65">
        <v>42.543939192493198</v>
      </c>
      <c r="T19" s="65">
        <v>42.684413496602303</v>
      </c>
      <c r="U19" s="67">
        <v>-0.33018640674877398</v>
      </c>
    </row>
    <row r="20" spans="1:21" ht="12" thickBot="1">
      <c r="A20" s="48"/>
      <c r="B20" s="50" t="s">
        <v>18</v>
      </c>
      <c r="C20" s="51"/>
      <c r="D20" s="65">
        <v>1395123.6281000001</v>
      </c>
      <c r="E20" s="65">
        <v>2158195.6083999998</v>
      </c>
      <c r="F20" s="66">
        <v>64.643057499977402</v>
      </c>
      <c r="G20" s="65">
        <v>931484.82330000005</v>
      </c>
      <c r="H20" s="66">
        <v>49.774166277605303</v>
      </c>
      <c r="I20" s="65">
        <v>88250.400599999994</v>
      </c>
      <c r="J20" s="66">
        <v>6.3256329992910398</v>
      </c>
      <c r="K20" s="65">
        <v>58924.677300000003</v>
      </c>
      <c r="L20" s="66">
        <v>6.3258869952648</v>
      </c>
      <c r="M20" s="66">
        <v>0.49768152569925</v>
      </c>
      <c r="N20" s="65">
        <v>19920411.3862</v>
      </c>
      <c r="O20" s="65">
        <v>19920411.3862</v>
      </c>
      <c r="P20" s="65">
        <v>42797</v>
      </c>
      <c r="Q20" s="65">
        <v>43269</v>
      </c>
      <c r="R20" s="66">
        <v>-1.09085026231252</v>
      </c>
      <c r="S20" s="65">
        <v>32.598631401733797</v>
      </c>
      <c r="T20" s="65">
        <v>33.364226071783499</v>
      </c>
      <c r="U20" s="67">
        <v>-2.3485485038154201</v>
      </c>
    </row>
    <row r="21" spans="1:21" ht="12" thickBot="1">
      <c r="A21" s="48"/>
      <c r="B21" s="50" t="s">
        <v>19</v>
      </c>
      <c r="C21" s="51"/>
      <c r="D21" s="65">
        <v>416604.74959999998</v>
      </c>
      <c r="E21" s="65">
        <v>755352.18810000003</v>
      </c>
      <c r="F21" s="66">
        <v>55.153709244944501</v>
      </c>
      <c r="G21" s="65">
        <v>314685.45429999998</v>
      </c>
      <c r="H21" s="66">
        <v>32.387672803852297</v>
      </c>
      <c r="I21" s="65">
        <v>20657.005499999999</v>
      </c>
      <c r="J21" s="66">
        <v>4.9584181456965304</v>
      </c>
      <c r="K21" s="65">
        <v>39479.212099999997</v>
      </c>
      <c r="L21" s="66">
        <v>12.5456107235141</v>
      </c>
      <c r="M21" s="66">
        <v>-0.47676246811419998</v>
      </c>
      <c r="N21" s="65">
        <v>4098906.6721999999</v>
      </c>
      <c r="O21" s="65">
        <v>4098906.6721999999</v>
      </c>
      <c r="P21" s="65">
        <v>33959</v>
      </c>
      <c r="Q21" s="65">
        <v>30588</v>
      </c>
      <c r="R21" s="66">
        <v>11.020661697397699</v>
      </c>
      <c r="S21" s="65">
        <v>12.267874483936501</v>
      </c>
      <c r="T21" s="65">
        <v>12.453344360533499</v>
      </c>
      <c r="U21" s="67">
        <v>-1.51183382940445</v>
      </c>
    </row>
    <row r="22" spans="1:21" ht="12" thickBot="1">
      <c r="A22" s="48"/>
      <c r="B22" s="50" t="s">
        <v>20</v>
      </c>
      <c r="C22" s="51"/>
      <c r="D22" s="65">
        <v>1107865.3962000001</v>
      </c>
      <c r="E22" s="65">
        <v>1761807.4088000001</v>
      </c>
      <c r="F22" s="66">
        <v>62.882321340366502</v>
      </c>
      <c r="G22" s="65">
        <v>693935.9473</v>
      </c>
      <c r="H22" s="66">
        <v>59.649518159498299</v>
      </c>
      <c r="I22" s="65">
        <v>119657.66800000001</v>
      </c>
      <c r="J22" s="66">
        <v>10.8007406324295</v>
      </c>
      <c r="K22" s="65">
        <v>108899.06140000001</v>
      </c>
      <c r="L22" s="66">
        <v>15.692955787016</v>
      </c>
      <c r="M22" s="66">
        <v>9.8794300535633997E-2</v>
      </c>
      <c r="N22" s="65">
        <v>11767332.119999999</v>
      </c>
      <c r="O22" s="65">
        <v>11767332.119999999</v>
      </c>
      <c r="P22" s="65">
        <v>63474</v>
      </c>
      <c r="Q22" s="65">
        <v>62526</v>
      </c>
      <c r="R22" s="66">
        <v>1.5161692735821799</v>
      </c>
      <c r="S22" s="65">
        <v>17.453845609225802</v>
      </c>
      <c r="T22" s="65">
        <v>17.640368478712901</v>
      </c>
      <c r="U22" s="67">
        <v>-1.06866345482304</v>
      </c>
    </row>
    <row r="23" spans="1:21" ht="12" thickBot="1">
      <c r="A23" s="48"/>
      <c r="B23" s="50" t="s">
        <v>21</v>
      </c>
      <c r="C23" s="51"/>
      <c r="D23" s="65">
        <v>2583660.6065000002</v>
      </c>
      <c r="E23" s="65">
        <v>3727488.7722</v>
      </c>
      <c r="F23" s="66">
        <v>69.313705939752495</v>
      </c>
      <c r="G23" s="65">
        <v>1825046.7002999999</v>
      </c>
      <c r="H23" s="66">
        <v>41.566821609293598</v>
      </c>
      <c r="I23" s="65">
        <v>75260.476599999995</v>
      </c>
      <c r="J23" s="66">
        <v>2.9129397418011802</v>
      </c>
      <c r="K23" s="65">
        <v>263119.54440000001</v>
      </c>
      <c r="L23" s="66">
        <v>14.4171403590247</v>
      </c>
      <c r="M23" s="66">
        <v>-0.71396850518414001</v>
      </c>
      <c r="N23" s="65">
        <v>34814210.620200001</v>
      </c>
      <c r="O23" s="65">
        <v>34814210.620200001</v>
      </c>
      <c r="P23" s="65">
        <v>77683</v>
      </c>
      <c r="Q23" s="65">
        <v>79023</v>
      </c>
      <c r="R23" s="66">
        <v>-1.6957088442605399</v>
      </c>
      <c r="S23" s="65">
        <v>33.259022006101702</v>
      </c>
      <c r="T23" s="65">
        <v>31.9593787517558</v>
      </c>
      <c r="U23" s="67">
        <v>3.9076412232069702</v>
      </c>
    </row>
    <row r="24" spans="1:21" ht="12" thickBot="1">
      <c r="A24" s="48"/>
      <c r="B24" s="50" t="s">
        <v>22</v>
      </c>
      <c r="C24" s="51"/>
      <c r="D24" s="65">
        <v>338387.92690000002</v>
      </c>
      <c r="E24" s="65">
        <v>535267.69900000002</v>
      </c>
      <c r="F24" s="66">
        <v>63.218447055965598</v>
      </c>
      <c r="G24" s="65">
        <v>298138.84830000001</v>
      </c>
      <c r="H24" s="66">
        <v>13.5001120550045</v>
      </c>
      <c r="I24" s="65">
        <v>60136.285900000003</v>
      </c>
      <c r="J24" s="66">
        <v>17.771404095563799</v>
      </c>
      <c r="K24" s="65">
        <v>42327.1567</v>
      </c>
      <c r="L24" s="66">
        <v>14.1971289355115</v>
      </c>
      <c r="M24" s="66">
        <v>0.42074948067560602</v>
      </c>
      <c r="N24" s="65">
        <v>3297426.9718999998</v>
      </c>
      <c r="O24" s="65">
        <v>3297426.9718999998</v>
      </c>
      <c r="P24" s="65">
        <v>31782</v>
      </c>
      <c r="Q24" s="65">
        <v>31416</v>
      </c>
      <c r="R24" s="66">
        <v>1.1650114591291101</v>
      </c>
      <c r="S24" s="65">
        <v>10.647156469070501</v>
      </c>
      <c r="T24" s="65">
        <v>10.614630188439</v>
      </c>
      <c r="U24" s="67">
        <v>0.30549265173305601</v>
      </c>
    </row>
    <row r="25" spans="1:21" ht="12" thickBot="1">
      <c r="A25" s="48"/>
      <c r="B25" s="50" t="s">
        <v>23</v>
      </c>
      <c r="C25" s="51"/>
      <c r="D25" s="65">
        <v>1032977.4778</v>
      </c>
      <c r="E25" s="65">
        <v>653689.08109999995</v>
      </c>
      <c r="F25" s="66">
        <v>158.02275235525599</v>
      </c>
      <c r="G25" s="65">
        <v>392938.83169999998</v>
      </c>
      <c r="H25" s="66">
        <v>162.88505855503101</v>
      </c>
      <c r="I25" s="65">
        <v>-38060.730199999998</v>
      </c>
      <c r="J25" s="66">
        <v>-3.6845653480326099</v>
      </c>
      <c r="K25" s="65">
        <v>32944.275900000001</v>
      </c>
      <c r="L25" s="66">
        <v>8.3840723395727395</v>
      </c>
      <c r="M25" s="66">
        <v>-2.1553063213631001</v>
      </c>
      <c r="N25" s="65">
        <v>5878542.3230999997</v>
      </c>
      <c r="O25" s="65">
        <v>5878542.3230999997</v>
      </c>
      <c r="P25" s="65">
        <v>32627</v>
      </c>
      <c r="Q25" s="65">
        <v>33330</v>
      </c>
      <c r="R25" s="66">
        <v>-2.1092109210921102</v>
      </c>
      <c r="S25" s="65">
        <v>31.6602040579888</v>
      </c>
      <c r="T25" s="65">
        <v>32.760080384038403</v>
      </c>
      <c r="U25" s="67">
        <v>-3.4740026439345901</v>
      </c>
    </row>
    <row r="26" spans="1:21" ht="12" thickBot="1">
      <c r="A26" s="48"/>
      <c r="B26" s="50" t="s">
        <v>24</v>
      </c>
      <c r="C26" s="51"/>
      <c r="D26" s="65">
        <v>887228.57620000001</v>
      </c>
      <c r="E26" s="65">
        <v>912544.61569999997</v>
      </c>
      <c r="F26" s="66">
        <v>97.225775149571206</v>
      </c>
      <c r="G26" s="65">
        <v>547146.67619999999</v>
      </c>
      <c r="H26" s="66">
        <v>62.155526989930799</v>
      </c>
      <c r="I26" s="65">
        <v>163153.85250000001</v>
      </c>
      <c r="J26" s="66">
        <v>18.389156625092902</v>
      </c>
      <c r="K26" s="65">
        <v>122211.11440000001</v>
      </c>
      <c r="L26" s="66">
        <v>22.336079102000799</v>
      </c>
      <c r="M26" s="66">
        <v>0.33501648602919498</v>
      </c>
      <c r="N26" s="65">
        <v>8683212.6062000003</v>
      </c>
      <c r="O26" s="65">
        <v>8683212.6062000003</v>
      </c>
      <c r="P26" s="65">
        <v>63350</v>
      </c>
      <c r="Q26" s="65">
        <v>67104</v>
      </c>
      <c r="R26" s="66">
        <v>-5.5943013829279904</v>
      </c>
      <c r="S26" s="65">
        <v>14.0051866803473</v>
      </c>
      <c r="T26" s="65">
        <v>14.0459865134716</v>
      </c>
      <c r="U26" s="67">
        <v>-0.29131945225407202</v>
      </c>
    </row>
    <row r="27" spans="1:21" ht="12" thickBot="1">
      <c r="A27" s="48"/>
      <c r="B27" s="50" t="s">
        <v>25</v>
      </c>
      <c r="C27" s="51"/>
      <c r="D27" s="65">
        <v>271273.37920000002</v>
      </c>
      <c r="E27" s="65">
        <v>413662.85029999999</v>
      </c>
      <c r="F27" s="66">
        <v>65.5783759656602</v>
      </c>
      <c r="G27" s="65">
        <v>253346.94020000001</v>
      </c>
      <c r="H27" s="66">
        <v>7.0758458680607204</v>
      </c>
      <c r="I27" s="65">
        <v>78364.244099999996</v>
      </c>
      <c r="J27" s="66">
        <v>28.8875540722427</v>
      </c>
      <c r="K27" s="65">
        <v>74481.813099999999</v>
      </c>
      <c r="L27" s="66">
        <v>29.399136631056901</v>
      </c>
      <c r="M27" s="66">
        <v>5.2125892730180999E-2</v>
      </c>
      <c r="N27" s="65">
        <v>2886581.1069</v>
      </c>
      <c r="O27" s="65">
        <v>2886581.1069</v>
      </c>
      <c r="P27" s="65">
        <v>36256</v>
      </c>
      <c r="Q27" s="65">
        <v>37489</v>
      </c>
      <c r="R27" s="66">
        <v>-3.2889647629971499</v>
      </c>
      <c r="S27" s="65">
        <v>7.48216513680494</v>
      </c>
      <c r="T27" s="65">
        <v>7.26021954439969</v>
      </c>
      <c r="U27" s="67">
        <v>2.9663284403266599</v>
      </c>
    </row>
    <row r="28" spans="1:21" ht="12" thickBot="1">
      <c r="A28" s="48"/>
      <c r="B28" s="50" t="s">
        <v>26</v>
      </c>
      <c r="C28" s="51"/>
      <c r="D28" s="65">
        <v>3241197.2859</v>
      </c>
      <c r="E28" s="65">
        <v>1817596.4841</v>
      </c>
      <c r="F28" s="66">
        <v>178.32325899909</v>
      </c>
      <c r="G28" s="65">
        <v>1105457.0911999999</v>
      </c>
      <c r="H28" s="66">
        <v>193.19973716769101</v>
      </c>
      <c r="I28" s="65">
        <v>-366807.39419999998</v>
      </c>
      <c r="J28" s="66">
        <v>-11.3170338564611</v>
      </c>
      <c r="K28" s="65">
        <v>58579.923300000002</v>
      </c>
      <c r="L28" s="66">
        <v>5.2991584898523802</v>
      </c>
      <c r="M28" s="66">
        <v>-7.26165712647835</v>
      </c>
      <c r="N28" s="65">
        <v>15693460.9048</v>
      </c>
      <c r="O28" s="65">
        <v>15693460.9048</v>
      </c>
      <c r="P28" s="65">
        <v>73622</v>
      </c>
      <c r="Q28" s="65">
        <v>69751</v>
      </c>
      <c r="R28" s="66">
        <v>5.54974122234806</v>
      </c>
      <c r="S28" s="65">
        <v>44.0248470008965</v>
      </c>
      <c r="T28" s="65">
        <v>38.891205621424803</v>
      </c>
      <c r="U28" s="67">
        <v>11.660781874760699</v>
      </c>
    </row>
    <row r="29" spans="1:21" ht="12" thickBot="1">
      <c r="A29" s="48"/>
      <c r="B29" s="50" t="s">
        <v>27</v>
      </c>
      <c r="C29" s="51"/>
      <c r="D29" s="65">
        <v>715568.41110000003</v>
      </c>
      <c r="E29" s="65">
        <v>897461.57680000004</v>
      </c>
      <c r="F29" s="66">
        <v>79.732484331133094</v>
      </c>
      <c r="G29" s="65">
        <v>617554.61990000005</v>
      </c>
      <c r="H29" s="66">
        <v>15.8712748705323</v>
      </c>
      <c r="I29" s="65">
        <v>96195.767200000002</v>
      </c>
      <c r="J29" s="66">
        <v>13.4432663191663</v>
      </c>
      <c r="K29" s="65">
        <v>57502.224600000001</v>
      </c>
      <c r="L29" s="66">
        <v>9.3112775367644804</v>
      </c>
      <c r="M29" s="66">
        <v>0.67290514182993899</v>
      </c>
      <c r="N29" s="65">
        <v>6701728.0606000004</v>
      </c>
      <c r="O29" s="65">
        <v>6701728.0606000004</v>
      </c>
      <c r="P29" s="65">
        <v>106916</v>
      </c>
      <c r="Q29" s="65">
        <v>108232</v>
      </c>
      <c r="R29" s="66">
        <v>-1.21590657106956</v>
      </c>
      <c r="S29" s="65">
        <v>6.69280941206181</v>
      </c>
      <c r="T29" s="65">
        <v>6.5291935906201504</v>
      </c>
      <c r="U29" s="67">
        <v>2.4446508389554298</v>
      </c>
    </row>
    <row r="30" spans="1:21" ht="12" thickBot="1">
      <c r="A30" s="48"/>
      <c r="B30" s="50" t="s">
        <v>28</v>
      </c>
      <c r="C30" s="51"/>
      <c r="D30" s="65">
        <v>1197754.1886</v>
      </c>
      <c r="E30" s="65">
        <v>1421671.4386</v>
      </c>
      <c r="F30" s="66">
        <v>84.249718752139799</v>
      </c>
      <c r="G30" s="65">
        <v>825314.98809999996</v>
      </c>
      <c r="H30" s="66">
        <v>45.126915889097198</v>
      </c>
      <c r="I30" s="65">
        <v>133536.7267</v>
      </c>
      <c r="J30" s="66">
        <v>11.148925879030701</v>
      </c>
      <c r="K30" s="65">
        <v>134912.6648</v>
      </c>
      <c r="L30" s="66">
        <v>16.346809005685099</v>
      </c>
      <c r="M30" s="66">
        <v>-1.019873191327E-2</v>
      </c>
      <c r="N30" s="65">
        <v>10767890.045700001</v>
      </c>
      <c r="O30" s="65">
        <v>10767890.045700001</v>
      </c>
      <c r="P30" s="65">
        <v>72463</v>
      </c>
      <c r="Q30" s="65">
        <v>74726</v>
      </c>
      <c r="R30" s="66">
        <v>-3.0283970773224902</v>
      </c>
      <c r="S30" s="65">
        <v>16.529183012019899</v>
      </c>
      <c r="T30" s="65">
        <v>15.802745436661899</v>
      </c>
      <c r="U30" s="67">
        <v>4.3948788928631899</v>
      </c>
    </row>
    <row r="31" spans="1:21" ht="12" thickBot="1">
      <c r="A31" s="48"/>
      <c r="B31" s="50" t="s">
        <v>29</v>
      </c>
      <c r="C31" s="51"/>
      <c r="D31" s="65">
        <v>1212306.1934</v>
      </c>
      <c r="E31" s="65">
        <v>2490338.3316000002</v>
      </c>
      <c r="F31" s="66">
        <v>48.680381216359201</v>
      </c>
      <c r="G31" s="65">
        <v>1468057.5316000001</v>
      </c>
      <c r="H31" s="66">
        <v>-17.4210705435544</v>
      </c>
      <c r="I31" s="65">
        <v>-630.9085</v>
      </c>
      <c r="J31" s="66">
        <v>-5.2042009142143998E-2</v>
      </c>
      <c r="K31" s="65">
        <v>-5916.8416999999999</v>
      </c>
      <c r="L31" s="66">
        <v>-0.40303881643871098</v>
      </c>
      <c r="M31" s="66">
        <v>-0.89337073188894001</v>
      </c>
      <c r="N31" s="65">
        <v>37699825.326700002</v>
      </c>
      <c r="O31" s="65">
        <v>37699825.326700002</v>
      </c>
      <c r="P31" s="65">
        <v>38475</v>
      </c>
      <c r="Q31" s="65">
        <v>42025</v>
      </c>
      <c r="R31" s="66">
        <v>-8.4473527662105905</v>
      </c>
      <c r="S31" s="65">
        <v>31.5089329018843</v>
      </c>
      <c r="T31" s="65">
        <v>37.652971861986899</v>
      </c>
      <c r="U31" s="67">
        <v>-19.499355878647101</v>
      </c>
    </row>
    <row r="32" spans="1:21" ht="12" thickBot="1">
      <c r="A32" s="48"/>
      <c r="B32" s="50" t="s">
        <v>30</v>
      </c>
      <c r="C32" s="51"/>
      <c r="D32" s="65">
        <v>139540.29079999999</v>
      </c>
      <c r="E32" s="65">
        <v>204504.04329999999</v>
      </c>
      <c r="F32" s="66">
        <v>68.233511938587696</v>
      </c>
      <c r="G32" s="65">
        <v>126608.07709999999</v>
      </c>
      <c r="H32" s="66">
        <v>10.214367042148201</v>
      </c>
      <c r="I32" s="65">
        <v>36649.673699999999</v>
      </c>
      <c r="J32" s="66">
        <v>26.264581713197899</v>
      </c>
      <c r="K32" s="65">
        <v>37305.915800000002</v>
      </c>
      <c r="L32" s="66">
        <v>29.465668110996099</v>
      </c>
      <c r="M32" s="66">
        <v>-1.7590832068515999E-2</v>
      </c>
      <c r="N32" s="65">
        <v>1458114.412</v>
      </c>
      <c r="O32" s="65">
        <v>1458114.412</v>
      </c>
      <c r="P32" s="65">
        <v>28834</v>
      </c>
      <c r="Q32" s="65">
        <v>29014</v>
      </c>
      <c r="R32" s="66">
        <v>-0.62039015647618101</v>
      </c>
      <c r="S32" s="65">
        <v>4.8394357633349498</v>
      </c>
      <c r="T32" s="65">
        <v>4.73610553181223</v>
      </c>
      <c r="U32" s="67">
        <v>2.1351710524930199</v>
      </c>
    </row>
    <row r="33" spans="1:21" ht="12" thickBot="1">
      <c r="A33" s="48"/>
      <c r="B33" s="50" t="s">
        <v>31</v>
      </c>
      <c r="C33" s="51"/>
      <c r="D33" s="65">
        <v>107.693</v>
      </c>
      <c r="E33" s="68"/>
      <c r="F33" s="68"/>
      <c r="G33" s="65">
        <v>72.386399999999995</v>
      </c>
      <c r="H33" s="66">
        <v>48.775184288761402</v>
      </c>
      <c r="I33" s="65">
        <v>20.970700000000001</v>
      </c>
      <c r="J33" s="66">
        <v>19.4726676757078</v>
      </c>
      <c r="K33" s="65">
        <v>12.0771</v>
      </c>
      <c r="L33" s="66">
        <v>16.684211398826299</v>
      </c>
      <c r="M33" s="66">
        <v>0.73640195079944704</v>
      </c>
      <c r="N33" s="65">
        <v>437.41410000000002</v>
      </c>
      <c r="O33" s="65">
        <v>437.41410000000002</v>
      </c>
      <c r="P33" s="65">
        <v>23</v>
      </c>
      <c r="Q33" s="65">
        <v>13</v>
      </c>
      <c r="R33" s="66">
        <v>76.923076923076906</v>
      </c>
      <c r="S33" s="65">
        <v>4.68230434782609</v>
      </c>
      <c r="T33" s="65">
        <v>5.1183769230769203</v>
      </c>
      <c r="U33" s="67">
        <v>-9.3132044151144804</v>
      </c>
    </row>
    <row r="34" spans="1:21" ht="12" thickBot="1">
      <c r="A34" s="48"/>
      <c r="B34" s="50" t="s">
        <v>32</v>
      </c>
      <c r="C34" s="51"/>
      <c r="D34" s="65">
        <v>440271.74369999999</v>
      </c>
      <c r="E34" s="65">
        <v>452242.51939999999</v>
      </c>
      <c r="F34" s="66">
        <v>97.353018527342002</v>
      </c>
      <c r="G34" s="65">
        <v>291699.31819999998</v>
      </c>
      <c r="H34" s="66">
        <v>50.933415414476002</v>
      </c>
      <c r="I34" s="65">
        <v>36293.325900000003</v>
      </c>
      <c r="J34" s="66">
        <v>8.2433920457839296</v>
      </c>
      <c r="K34" s="65">
        <v>34187.748699999996</v>
      </c>
      <c r="L34" s="66">
        <v>11.720201785511099</v>
      </c>
      <c r="M34" s="66">
        <v>6.1588647397539997E-2</v>
      </c>
      <c r="N34" s="65">
        <v>4159967.827</v>
      </c>
      <c r="O34" s="65">
        <v>4159967.827</v>
      </c>
      <c r="P34" s="65">
        <v>17843</v>
      </c>
      <c r="Q34" s="65">
        <v>17436</v>
      </c>
      <c r="R34" s="66">
        <v>2.3342509749942701</v>
      </c>
      <c r="S34" s="65">
        <v>24.674760057165301</v>
      </c>
      <c r="T34" s="65">
        <v>25.2188927506309</v>
      </c>
      <c r="U34" s="67">
        <v>-2.2052197962816402</v>
      </c>
    </row>
    <row r="35" spans="1:21" ht="12" thickBot="1">
      <c r="A35" s="48"/>
      <c r="B35" s="50" t="s">
        <v>37</v>
      </c>
      <c r="C35" s="51"/>
      <c r="D35" s="68"/>
      <c r="E35" s="65">
        <v>1065325.7807</v>
      </c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9"/>
    </row>
    <row r="36" spans="1:21" ht="12" thickBot="1">
      <c r="A36" s="48"/>
      <c r="B36" s="50" t="s">
        <v>38</v>
      </c>
      <c r="C36" s="51"/>
      <c r="D36" s="68"/>
      <c r="E36" s="65">
        <v>202984.41889999999</v>
      </c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9"/>
    </row>
    <row r="37" spans="1:21" ht="12" thickBot="1">
      <c r="A37" s="48"/>
      <c r="B37" s="50" t="s">
        <v>39</v>
      </c>
      <c r="C37" s="51"/>
      <c r="D37" s="68"/>
      <c r="E37" s="65">
        <v>427969.68689999997</v>
      </c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9"/>
    </row>
    <row r="38" spans="1:21" ht="12" customHeight="1" thickBot="1">
      <c r="A38" s="48"/>
      <c r="B38" s="50" t="s">
        <v>33</v>
      </c>
      <c r="C38" s="51"/>
      <c r="D38" s="65">
        <v>303913.67430000001</v>
      </c>
      <c r="E38" s="65">
        <v>485395.77429999999</v>
      </c>
      <c r="F38" s="66">
        <v>62.611520411004904</v>
      </c>
      <c r="G38" s="65">
        <v>231632.58199999999</v>
      </c>
      <c r="H38" s="66">
        <v>31.2050626366545</v>
      </c>
      <c r="I38" s="65">
        <v>14408.3465</v>
      </c>
      <c r="J38" s="66">
        <v>4.7409339290792198</v>
      </c>
      <c r="K38" s="65">
        <v>11481.136699999999</v>
      </c>
      <c r="L38" s="66">
        <v>4.9566156025493902</v>
      </c>
      <c r="M38" s="66">
        <v>0.25495818719761398</v>
      </c>
      <c r="N38" s="65">
        <v>3412739.3343000002</v>
      </c>
      <c r="O38" s="65">
        <v>3412739.3343000002</v>
      </c>
      <c r="P38" s="65">
        <v>402</v>
      </c>
      <c r="Q38" s="65">
        <v>362</v>
      </c>
      <c r="R38" s="66">
        <v>11.049723756906101</v>
      </c>
      <c r="S38" s="65">
        <v>756.00416492537295</v>
      </c>
      <c r="T38" s="65">
        <v>693.82820911602198</v>
      </c>
      <c r="U38" s="67">
        <v>8.2242874700946391</v>
      </c>
    </row>
    <row r="39" spans="1:21" ht="12" customHeight="1" thickBot="1">
      <c r="A39" s="48"/>
      <c r="B39" s="50" t="s">
        <v>34</v>
      </c>
      <c r="C39" s="51"/>
      <c r="D39" s="65">
        <v>584424.64850000001</v>
      </c>
      <c r="E39" s="65">
        <v>715531.24849999999</v>
      </c>
      <c r="F39" s="66">
        <v>81.677026646307297</v>
      </c>
      <c r="G39" s="65">
        <v>459897.85399999999</v>
      </c>
      <c r="H39" s="66">
        <v>27.077054919243</v>
      </c>
      <c r="I39" s="65">
        <v>31570.486000000001</v>
      </c>
      <c r="J39" s="66">
        <v>5.40197715497278</v>
      </c>
      <c r="K39" s="65">
        <v>43219.940900000001</v>
      </c>
      <c r="L39" s="66">
        <v>9.3977261524686302</v>
      </c>
      <c r="M39" s="66">
        <v>-0.26953889009135601</v>
      </c>
      <c r="N39" s="65">
        <v>8474301.4263000004</v>
      </c>
      <c r="O39" s="65">
        <v>8474301.4263000004</v>
      </c>
      <c r="P39" s="65">
        <v>2805</v>
      </c>
      <c r="Q39" s="65">
        <v>2824</v>
      </c>
      <c r="R39" s="66">
        <v>-0.67280453257790895</v>
      </c>
      <c r="S39" s="65">
        <v>208.35103333333299</v>
      </c>
      <c r="T39" s="65">
        <v>207.658412535411</v>
      </c>
      <c r="U39" s="67">
        <v>0.33242973977217799</v>
      </c>
    </row>
    <row r="40" spans="1:21" ht="12" thickBot="1">
      <c r="A40" s="48"/>
      <c r="B40" s="50" t="s">
        <v>40</v>
      </c>
      <c r="C40" s="51"/>
      <c r="D40" s="68"/>
      <c r="E40" s="65">
        <v>508767.0061</v>
      </c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9"/>
    </row>
    <row r="41" spans="1:21" ht="12" thickBot="1">
      <c r="A41" s="48"/>
      <c r="B41" s="50" t="s">
        <v>41</v>
      </c>
      <c r="C41" s="51"/>
      <c r="D41" s="68"/>
      <c r="E41" s="65">
        <v>198491.26240000001</v>
      </c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9"/>
    </row>
    <row r="42" spans="1:21" ht="12" thickBot="1">
      <c r="A42" s="49"/>
      <c r="B42" s="50" t="s">
        <v>35</v>
      </c>
      <c r="C42" s="51"/>
      <c r="D42" s="70">
        <v>47776.351900000001</v>
      </c>
      <c r="E42" s="70">
        <v>0</v>
      </c>
      <c r="F42" s="71"/>
      <c r="G42" s="70">
        <v>142305.554</v>
      </c>
      <c r="H42" s="72">
        <v>-66.426923927368307</v>
      </c>
      <c r="I42" s="70">
        <v>5187.4552999999996</v>
      </c>
      <c r="J42" s="72">
        <v>10.857788620733899</v>
      </c>
      <c r="K42" s="70">
        <v>11845.145</v>
      </c>
      <c r="L42" s="72">
        <v>8.3237404774798893</v>
      </c>
      <c r="M42" s="72">
        <v>-0.562060633280555</v>
      </c>
      <c r="N42" s="70">
        <v>566664.59979999997</v>
      </c>
      <c r="O42" s="70">
        <v>566664.59979999997</v>
      </c>
      <c r="P42" s="70">
        <v>44</v>
      </c>
      <c r="Q42" s="70">
        <v>52</v>
      </c>
      <c r="R42" s="72">
        <v>-15.384615384615399</v>
      </c>
      <c r="S42" s="70">
        <v>1085.82617954545</v>
      </c>
      <c r="T42" s="70">
        <v>996.01931153846203</v>
      </c>
      <c r="U42" s="73">
        <v>8.2708328182497706</v>
      </c>
    </row>
  </sheetData>
  <mergeCells count="40">
    <mergeCell ref="B18:C18"/>
    <mergeCell ref="A1:U4"/>
    <mergeCell ref="W1:W4"/>
    <mergeCell ref="B6:C6"/>
    <mergeCell ref="A7:C7"/>
    <mergeCell ref="A8:A42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41:C41"/>
    <mergeCell ref="B42:C42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76142</v>
      </c>
      <c r="D2" s="32">
        <v>842431.82903846202</v>
      </c>
      <c r="E2" s="32">
        <v>758342.64124359004</v>
      </c>
      <c r="F2" s="32">
        <v>84089.187794871803</v>
      </c>
      <c r="G2" s="32">
        <v>758342.64124359004</v>
      </c>
      <c r="H2" s="32">
        <v>9.9817201696723507E-2</v>
      </c>
    </row>
    <row r="3" spans="1:8" ht="14.25">
      <c r="A3" s="32">
        <v>2</v>
      </c>
      <c r="B3" s="33">
        <v>13</v>
      </c>
      <c r="C3" s="32">
        <v>21314.690999999999</v>
      </c>
      <c r="D3" s="32">
        <v>174455.12155619799</v>
      </c>
      <c r="E3" s="32">
        <v>154087.04851478699</v>
      </c>
      <c r="F3" s="32">
        <v>20368.0730414114</v>
      </c>
      <c r="G3" s="32">
        <v>154087.04851478699</v>
      </c>
      <c r="H3" s="32">
        <v>0.116752508379928</v>
      </c>
    </row>
    <row r="4" spans="1:8" ht="14.25">
      <c r="A4" s="32">
        <v>3</v>
      </c>
      <c r="B4" s="33">
        <v>14</v>
      </c>
      <c r="C4" s="32">
        <v>110509</v>
      </c>
      <c r="D4" s="32">
        <v>117915.46364273501</v>
      </c>
      <c r="E4" s="32">
        <v>87470.816324786298</v>
      </c>
      <c r="F4" s="32">
        <v>30444.6473179487</v>
      </c>
      <c r="G4" s="32">
        <v>87470.816324786298</v>
      </c>
      <c r="H4" s="32">
        <v>0.25819045592010798</v>
      </c>
    </row>
    <row r="5" spans="1:8" ht="14.25">
      <c r="A5" s="32">
        <v>4</v>
      </c>
      <c r="B5" s="33">
        <v>15</v>
      </c>
      <c r="C5" s="32">
        <v>5054</v>
      </c>
      <c r="D5" s="32">
        <v>82118.067573504304</v>
      </c>
      <c r="E5" s="32">
        <v>72518.120853846194</v>
      </c>
      <c r="F5" s="32">
        <v>9599.9467196581209</v>
      </c>
      <c r="G5" s="32">
        <v>72518.120853846194</v>
      </c>
      <c r="H5" s="32">
        <v>0.11690419664424199</v>
      </c>
    </row>
    <row r="6" spans="1:8" ht="14.25">
      <c r="A6" s="32">
        <v>5</v>
      </c>
      <c r="B6" s="33">
        <v>16</v>
      </c>
      <c r="C6" s="32">
        <v>3975</v>
      </c>
      <c r="D6" s="32">
        <v>360347.24888717901</v>
      </c>
      <c r="E6" s="32">
        <v>383118.68905897398</v>
      </c>
      <c r="F6" s="32">
        <v>-22771.4401717949</v>
      </c>
      <c r="G6" s="32">
        <v>383118.68905897398</v>
      </c>
      <c r="H6" s="32">
        <v>-6.3193045713870105E-2</v>
      </c>
    </row>
    <row r="7" spans="1:8" ht="14.25">
      <c r="A7" s="32">
        <v>6</v>
      </c>
      <c r="B7" s="33">
        <v>17</v>
      </c>
      <c r="C7" s="32">
        <v>29316</v>
      </c>
      <c r="D7" s="32">
        <v>483453.89839145303</v>
      </c>
      <c r="E7" s="32">
        <v>428915.17221709399</v>
      </c>
      <c r="F7" s="32">
        <v>54538.726174358999</v>
      </c>
      <c r="G7" s="32">
        <v>428915.17221709399</v>
      </c>
      <c r="H7" s="32">
        <v>0.112810603773845</v>
      </c>
    </row>
    <row r="8" spans="1:8" ht="14.25">
      <c r="A8" s="32">
        <v>7</v>
      </c>
      <c r="B8" s="33">
        <v>18</v>
      </c>
      <c r="C8" s="32">
        <v>62615</v>
      </c>
      <c r="D8" s="32">
        <v>241864.53362222199</v>
      </c>
      <c r="E8" s="32">
        <v>202691.95035042701</v>
      </c>
      <c r="F8" s="32">
        <v>39172.583271794902</v>
      </c>
      <c r="G8" s="32">
        <v>202691.95035042701</v>
      </c>
      <c r="H8" s="32">
        <v>0.161960840992835</v>
      </c>
    </row>
    <row r="9" spans="1:8" ht="14.25">
      <c r="A9" s="32">
        <v>8</v>
      </c>
      <c r="B9" s="33">
        <v>19</v>
      </c>
      <c r="C9" s="32">
        <v>10755</v>
      </c>
      <c r="D9" s="32">
        <v>106852.21471538499</v>
      </c>
      <c r="E9" s="32">
        <v>96711.737580341898</v>
      </c>
      <c r="F9" s="32">
        <v>10140.4771350427</v>
      </c>
      <c r="G9" s="32">
        <v>96711.737580341898</v>
      </c>
      <c r="H9" s="32">
        <v>9.4901890073624304E-2</v>
      </c>
    </row>
    <row r="10" spans="1:8" ht="14.25">
      <c r="A10" s="32">
        <v>9</v>
      </c>
      <c r="B10" s="33">
        <v>21</v>
      </c>
      <c r="C10" s="32">
        <v>136446</v>
      </c>
      <c r="D10" s="32">
        <v>594840.26500000001</v>
      </c>
      <c r="E10" s="32">
        <v>577925.076</v>
      </c>
      <c r="F10" s="32">
        <v>16915.188999999998</v>
      </c>
      <c r="G10" s="32">
        <v>577925.076</v>
      </c>
      <c r="H10" s="32">
        <v>2.8436523206780601E-2</v>
      </c>
    </row>
    <row r="11" spans="1:8" ht="14.25">
      <c r="A11" s="32">
        <v>10</v>
      </c>
      <c r="B11" s="33">
        <v>22</v>
      </c>
      <c r="C11" s="32">
        <v>67148</v>
      </c>
      <c r="D11" s="32">
        <v>1154690.09988034</v>
      </c>
      <c r="E11" s="32">
        <v>1145368.3551316201</v>
      </c>
      <c r="F11" s="32">
        <v>9321.7447487179506</v>
      </c>
      <c r="G11" s="32">
        <v>1145368.3551316201</v>
      </c>
      <c r="H11" s="32">
        <v>8.0729407394104606E-3</v>
      </c>
    </row>
    <row r="12" spans="1:8" ht="14.25">
      <c r="A12" s="32">
        <v>11</v>
      </c>
      <c r="B12" s="33">
        <v>23</v>
      </c>
      <c r="C12" s="32">
        <v>195048.93</v>
      </c>
      <c r="D12" s="32">
        <v>2283616.9948384599</v>
      </c>
      <c r="E12" s="32">
        <v>1962235.37627009</v>
      </c>
      <c r="F12" s="32">
        <v>321381.618568376</v>
      </c>
      <c r="G12" s="32">
        <v>1962235.37627009</v>
      </c>
      <c r="H12" s="32">
        <v>0.14073359030642099</v>
      </c>
    </row>
    <row r="13" spans="1:8" ht="14.25">
      <c r="A13" s="32">
        <v>12</v>
      </c>
      <c r="B13" s="33">
        <v>24</v>
      </c>
      <c r="C13" s="32">
        <v>26452.166000000001</v>
      </c>
      <c r="D13" s="32">
        <v>643817.41951623897</v>
      </c>
      <c r="E13" s="32">
        <v>595770.53744871798</v>
      </c>
      <c r="F13" s="32">
        <v>48046.882067521401</v>
      </c>
      <c r="G13" s="32">
        <v>595770.53744871798</v>
      </c>
      <c r="H13" s="32">
        <v>7.46281175548551E-2</v>
      </c>
    </row>
    <row r="14" spans="1:8" ht="14.25">
      <c r="A14" s="32">
        <v>13</v>
      </c>
      <c r="B14" s="33">
        <v>25</v>
      </c>
      <c r="C14" s="32">
        <v>96034</v>
      </c>
      <c r="D14" s="32">
        <v>1395123.8107</v>
      </c>
      <c r="E14" s="32">
        <v>1306873.2275</v>
      </c>
      <c r="F14" s="32">
        <v>88250.583199999994</v>
      </c>
      <c r="G14" s="32">
        <v>1306873.2275</v>
      </c>
      <c r="H14" s="32">
        <v>6.3256452598081894E-2</v>
      </c>
    </row>
    <row r="15" spans="1:8" ht="14.25">
      <c r="A15" s="32">
        <v>14</v>
      </c>
      <c r="B15" s="33">
        <v>26</v>
      </c>
      <c r="C15" s="32">
        <v>80052</v>
      </c>
      <c r="D15" s="32">
        <v>416604.56075481401</v>
      </c>
      <c r="E15" s="32">
        <v>395947.74401611101</v>
      </c>
      <c r="F15" s="32">
        <v>20656.816738703601</v>
      </c>
      <c r="G15" s="32">
        <v>395947.74401611101</v>
      </c>
      <c r="H15" s="32">
        <v>4.9583750838629898E-2</v>
      </c>
    </row>
    <row r="16" spans="1:8" ht="14.25">
      <c r="A16" s="32">
        <v>15</v>
      </c>
      <c r="B16" s="33">
        <v>27</v>
      </c>
      <c r="C16" s="32">
        <v>152124.22200000001</v>
      </c>
      <c r="D16" s="32">
        <v>1107865.6462000001</v>
      </c>
      <c r="E16" s="32">
        <v>988207.72889999999</v>
      </c>
      <c r="F16" s="32">
        <v>119657.9173</v>
      </c>
      <c r="G16" s="32">
        <v>988207.72889999999</v>
      </c>
      <c r="H16" s="32">
        <v>0.108007606978724</v>
      </c>
    </row>
    <row r="17" spans="1:8" ht="14.25">
      <c r="A17" s="32">
        <v>16</v>
      </c>
      <c r="B17" s="33">
        <v>29</v>
      </c>
      <c r="C17" s="32">
        <v>196764</v>
      </c>
      <c r="D17" s="32">
        <v>2583661.3831606801</v>
      </c>
      <c r="E17" s="32">
        <v>2508400.1596153802</v>
      </c>
      <c r="F17" s="32">
        <v>75261.223545299101</v>
      </c>
      <c r="G17" s="32">
        <v>2508400.1596153802</v>
      </c>
      <c r="H17" s="32">
        <v>2.9129677764982299E-2</v>
      </c>
    </row>
    <row r="18" spans="1:8" ht="14.25">
      <c r="A18" s="32">
        <v>17</v>
      </c>
      <c r="B18" s="33">
        <v>31</v>
      </c>
      <c r="C18" s="32">
        <v>42382.567000000003</v>
      </c>
      <c r="D18" s="32">
        <v>338387.948447856</v>
      </c>
      <c r="E18" s="32">
        <v>278251.62741217302</v>
      </c>
      <c r="F18" s="32">
        <v>60136.321035683097</v>
      </c>
      <c r="G18" s="32">
        <v>278251.62741217302</v>
      </c>
      <c r="H18" s="32">
        <v>0.17771413347171799</v>
      </c>
    </row>
    <row r="19" spans="1:8" ht="14.25">
      <c r="A19" s="32">
        <v>18</v>
      </c>
      <c r="B19" s="33">
        <v>32</v>
      </c>
      <c r="C19" s="32">
        <v>88421.42</v>
      </c>
      <c r="D19" s="32">
        <v>1032977.48422644</v>
      </c>
      <c r="E19" s="32">
        <v>1071038.19432197</v>
      </c>
      <c r="F19" s="32">
        <v>-38060.710095524402</v>
      </c>
      <c r="G19" s="32">
        <v>1071038.19432197</v>
      </c>
      <c r="H19" s="32">
        <v>-3.68456337884525E-2</v>
      </c>
    </row>
    <row r="20" spans="1:8" ht="14.25">
      <c r="A20" s="32">
        <v>19</v>
      </c>
      <c r="B20" s="33">
        <v>33</v>
      </c>
      <c r="C20" s="32">
        <v>63131.459000000003</v>
      </c>
      <c r="D20" s="32">
        <v>887228.61428072804</v>
      </c>
      <c r="E20" s="32">
        <v>724074.63975467498</v>
      </c>
      <c r="F20" s="32">
        <v>163153.974526053</v>
      </c>
      <c r="G20" s="32">
        <v>724074.63975467498</v>
      </c>
      <c r="H20" s="32">
        <v>0.183891695894323</v>
      </c>
    </row>
    <row r="21" spans="1:8" ht="14.25">
      <c r="A21" s="32">
        <v>20</v>
      </c>
      <c r="B21" s="33">
        <v>34</v>
      </c>
      <c r="C21" s="32">
        <v>47385.419000000002</v>
      </c>
      <c r="D21" s="32">
        <v>271273.338636139</v>
      </c>
      <c r="E21" s="32">
        <v>192909.137777784</v>
      </c>
      <c r="F21" s="32">
        <v>78364.200858355805</v>
      </c>
      <c r="G21" s="32">
        <v>192909.137777784</v>
      </c>
      <c r="H21" s="32">
        <v>0.28887542451588399</v>
      </c>
    </row>
    <row r="22" spans="1:8" ht="14.25">
      <c r="A22" s="32">
        <v>21</v>
      </c>
      <c r="B22" s="33">
        <v>35</v>
      </c>
      <c r="C22" s="32">
        <v>165296.52799999999</v>
      </c>
      <c r="D22" s="32">
        <v>3241197.2855743398</v>
      </c>
      <c r="E22" s="32">
        <v>3608004.6131849601</v>
      </c>
      <c r="F22" s="32">
        <v>-366807.32761061902</v>
      </c>
      <c r="G22" s="32">
        <v>3608004.6131849601</v>
      </c>
      <c r="H22" s="32">
        <v>-0.113170318031296</v>
      </c>
    </row>
    <row r="23" spans="1:8" ht="14.25">
      <c r="A23" s="32">
        <v>22</v>
      </c>
      <c r="B23" s="33">
        <v>36</v>
      </c>
      <c r="C23" s="32">
        <v>177906.19399999999</v>
      </c>
      <c r="D23" s="32">
        <v>715568.41122654895</v>
      </c>
      <c r="E23" s="32">
        <v>619372.56124995695</v>
      </c>
      <c r="F23" s="32">
        <v>96195.849976591606</v>
      </c>
      <c r="G23" s="32">
        <v>619372.56124995695</v>
      </c>
      <c r="H23" s="32">
        <v>0.134432778847383</v>
      </c>
    </row>
    <row r="24" spans="1:8" ht="14.25">
      <c r="A24" s="32">
        <v>23</v>
      </c>
      <c r="B24" s="33">
        <v>37</v>
      </c>
      <c r="C24" s="32">
        <v>122328.77800000001</v>
      </c>
      <c r="D24" s="32">
        <v>1197754.1672672599</v>
      </c>
      <c r="E24" s="32">
        <v>1064217.44692039</v>
      </c>
      <c r="F24" s="32">
        <v>133536.72034686501</v>
      </c>
      <c r="G24" s="32">
        <v>1064217.44692039</v>
      </c>
      <c r="H24" s="32">
        <v>0.111489255471794</v>
      </c>
    </row>
    <row r="25" spans="1:8" ht="14.25">
      <c r="A25" s="32">
        <v>24</v>
      </c>
      <c r="B25" s="33">
        <v>38</v>
      </c>
      <c r="C25" s="32">
        <v>263909.68</v>
      </c>
      <c r="D25" s="32">
        <v>1212306.0184150401</v>
      </c>
      <c r="E25" s="32">
        <v>1212937.30450354</v>
      </c>
      <c r="F25" s="32">
        <v>-631.28608849557497</v>
      </c>
      <c r="G25" s="32">
        <v>1212937.30450354</v>
      </c>
      <c r="H25" s="32">
        <v>-5.2073162956075398E-4</v>
      </c>
    </row>
    <row r="26" spans="1:8" ht="14.25">
      <c r="A26" s="32">
        <v>25</v>
      </c>
      <c r="B26" s="33">
        <v>39</v>
      </c>
      <c r="C26" s="32">
        <v>101217.13800000001</v>
      </c>
      <c r="D26" s="32">
        <v>139540.18915398201</v>
      </c>
      <c r="E26" s="32">
        <v>102890.61258700601</v>
      </c>
      <c r="F26" s="32">
        <v>36649.576566976102</v>
      </c>
      <c r="G26" s="32">
        <v>102890.61258700601</v>
      </c>
      <c r="H26" s="32">
        <v>0.26264531235895999</v>
      </c>
    </row>
    <row r="27" spans="1:8" ht="14.25">
      <c r="A27" s="32">
        <v>26</v>
      </c>
      <c r="B27" s="33">
        <v>40</v>
      </c>
      <c r="C27" s="32">
        <v>28</v>
      </c>
      <c r="D27" s="32">
        <v>107.6923</v>
      </c>
      <c r="E27" s="32">
        <v>86.722300000000004</v>
      </c>
      <c r="F27" s="32">
        <v>20.97</v>
      </c>
      <c r="G27" s="32">
        <v>86.722300000000004</v>
      </c>
      <c r="H27" s="32">
        <v>0.19472144248010301</v>
      </c>
    </row>
    <row r="28" spans="1:8" ht="14.25">
      <c r="A28" s="32">
        <v>27</v>
      </c>
      <c r="B28" s="33">
        <v>42</v>
      </c>
      <c r="C28" s="32">
        <v>22710.111000000001</v>
      </c>
      <c r="D28" s="32">
        <v>440271.74349999998</v>
      </c>
      <c r="E28" s="32">
        <v>403978.4325</v>
      </c>
      <c r="F28" s="32">
        <v>36293.311000000002</v>
      </c>
      <c r="G28" s="32">
        <v>403978.4325</v>
      </c>
      <c r="H28" s="32">
        <v>8.2433886652550997E-2</v>
      </c>
    </row>
    <row r="29" spans="1:8" ht="14.25">
      <c r="A29" s="32">
        <v>28</v>
      </c>
      <c r="B29" s="33">
        <v>75</v>
      </c>
      <c r="C29" s="32">
        <v>425</v>
      </c>
      <c r="D29" s="32">
        <v>303913.67521367501</v>
      </c>
      <c r="E29" s="32">
        <v>289505.32854700898</v>
      </c>
      <c r="F29" s="32">
        <v>14408.346666666699</v>
      </c>
      <c r="G29" s="32">
        <v>289505.32854700898</v>
      </c>
      <c r="H29" s="32">
        <v>4.7409339696663798E-2</v>
      </c>
    </row>
    <row r="30" spans="1:8" ht="14.25">
      <c r="A30" s="32">
        <v>29</v>
      </c>
      <c r="B30" s="33">
        <v>76</v>
      </c>
      <c r="C30" s="32">
        <v>2961</v>
      </c>
      <c r="D30" s="32">
        <v>584424.63881538506</v>
      </c>
      <c r="E30" s="32">
        <v>552854.16216752096</v>
      </c>
      <c r="F30" s="32">
        <v>31570.476647863201</v>
      </c>
      <c r="G30" s="32">
        <v>552854.16216752096</v>
      </c>
      <c r="H30" s="32">
        <v>5.4019756442602901E-2</v>
      </c>
    </row>
    <row r="31" spans="1:8" ht="14.25">
      <c r="A31" s="32">
        <v>30</v>
      </c>
      <c r="B31" s="33">
        <v>99</v>
      </c>
      <c r="C31" s="32">
        <v>45</v>
      </c>
      <c r="D31" s="32">
        <v>47776.351940095301</v>
      </c>
      <c r="E31" s="32">
        <v>42588.8969669465</v>
      </c>
      <c r="F31" s="32">
        <v>5187.4549731487796</v>
      </c>
      <c r="G31" s="32">
        <v>42588.8969669465</v>
      </c>
      <c r="H31" s="32">
        <v>0.108577879274941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2014-01-11T00:34:44Z</dcterms:modified>
</cp:coreProperties>
</file>