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  <fileRecoveryPr repairLoad="1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E35"/>
  <c r="G35" s="1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6" l="1"/>
  <c r="L36" s="1"/>
  <c r="G3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L35"/>
  <c r="G28"/>
  <c r="L28" s="1"/>
  <c r="G24"/>
  <c r="L24" s="1"/>
  <c r="G20"/>
  <c r="L20" s="1"/>
  <c r="G16"/>
  <c r="L16" s="1"/>
  <c r="G12"/>
  <c r="L12" s="1"/>
  <c r="G8"/>
  <c r="L8" s="1"/>
  <c r="J3"/>
  <c r="G3"/>
  <c r="L3" l="1"/>
</calcChain>
</file>

<file path=xl/sharedStrings.xml><?xml version="1.0" encoding="utf-8"?>
<sst xmlns="http://schemas.openxmlformats.org/spreadsheetml/2006/main" count="113" uniqueCount="71">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</sst>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4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303" Type="http://schemas.openxmlformats.org/officeDocument/2006/relationships/hyperlink" Target="cid:8584637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268" Type="http://schemas.openxmlformats.org/officeDocument/2006/relationships/image" Target="cid:96e6abaa13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35" Type="http://schemas.openxmlformats.org/officeDocument/2006/relationships/hyperlink" Target="cid:9876b3b82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58" Type="http://schemas.openxmlformats.org/officeDocument/2006/relationships/image" Target="cid:72d9e8ca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25" Type="http://schemas.openxmlformats.org/officeDocument/2006/relationships/hyperlink" Target="cid:798fdde9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15" Type="http://schemas.openxmlformats.org/officeDocument/2006/relationships/hyperlink" Target="cid:558610092" TargetMode="External"/><Relationship Id="rId336" Type="http://schemas.openxmlformats.org/officeDocument/2006/relationships/image" Target="cid:9876b3db13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26" Type="http://schemas.openxmlformats.org/officeDocument/2006/relationships/image" Target="cid:798fde1113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16" Type="http://schemas.openxmlformats.org/officeDocument/2006/relationships/image" Target="cid:5586102e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0" Type="http://schemas.openxmlformats.org/officeDocument/2006/relationships/image" Target="cid:196d9a913" TargetMode="External"/><Relationship Id="rId235" Type="http://schemas.openxmlformats.org/officeDocument/2006/relationships/hyperlink" Target="cid:112842e72" TargetMode="External"/><Relationship Id="rId251" Type="http://schemas.openxmlformats.org/officeDocument/2006/relationships/hyperlink" Target="cid:53f9d4bf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2" Type="http://schemas.openxmlformats.org/officeDocument/2006/relationships/image" Target="cid:41f092313" TargetMode="External"/><Relationship Id="rId307" Type="http://schemas.openxmlformats.org/officeDocument/2006/relationships/hyperlink" Target="cid:2722c4b82" TargetMode="External"/><Relationship Id="rId323" Type="http://schemas.openxmlformats.org/officeDocument/2006/relationships/hyperlink" Target="cid:756b0cf62" TargetMode="External"/><Relationship Id="rId328" Type="http://schemas.openxmlformats.org/officeDocument/2006/relationships/image" Target="cid:88fc8e9d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0" Type="http://schemas.openxmlformats.org/officeDocument/2006/relationships/image" Target="cid:e2b490ca13" TargetMode="External"/><Relationship Id="rId225" Type="http://schemas.openxmlformats.org/officeDocument/2006/relationships/hyperlink" Target="cid:fd1fb7c42" TargetMode="External"/><Relationship Id="rId241" Type="http://schemas.openxmlformats.org/officeDocument/2006/relationships/hyperlink" Target="cid:2accc0ce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3" Type="http://schemas.openxmlformats.org/officeDocument/2006/relationships/hyperlink" Target="cid:460f5a652" TargetMode="External"/><Relationship Id="rId318" Type="http://schemas.openxmlformats.org/officeDocument/2006/relationships/image" Target="cid:5588ec7013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334" Type="http://schemas.openxmlformats.org/officeDocument/2006/relationships/image" Target="cid:934e91da13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4" sqref="I4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36" t="s">
        <v>4</v>
      </c>
      <c r="D2" s="36"/>
      <c r="E2" s="13"/>
      <c r="F2" s="24"/>
      <c r="G2" s="14"/>
      <c r="H2" s="24"/>
      <c r="I2" s="20"/>
      <c r="J2" s="21"/>
      <c r="K2" s="22"/>
      <c r="L2" s="22"/>
    </row>
    <row r="3" spans="1:12">
      <c r="A3" s="37" t="s">
        <v>5</v>
      </c>
      <c r="B3" s="37"/>
      <c r="C3" s="37"/>
      <c r="D3" s="37"/>
      <c r="E3" s="15">
        <f>RA!D7</f>
        <v>38681036.035400003</v>
      </c>
      <c r="F3" s="25">
        <f>RA!I7</f>
        <v>1214995.6765000001</v>
      </c>
      <c r="G3" s="16">
        <f>E3-F3</f>
        <v>37466040.358900003</v>
      </c>
      <c r="H3" s="27">
        <f>RA!J7</f>
        <v>3.1410629110038899</v>
      </c>
      <c r="I3" s="20">
        <f>SUM(I4:I39)</f>
        <v>38681040.892919973</v>
      </c>
      <c r="J3" s="21">
        <f>SUM(J4:J39)</f>
        <v>37466040.486327566</v>
      </c>
      <c r="K3" s="22">
        <f>E3-I3</f>
        <v>-4.8575199693441391</v>
      </c>
      <c r="L3" s="22">
        <f>G3-J3</f>
        <v>-0.12742756307125092</v>
      </c>
    </row>
    <row r="4" spans="1:12">
      <c r="A4" s="38">
        <f>RA!A8</f>
        <v>41657</v>
      </c>
      <c r="B4" s="12">
        <v>12</v>
      </c>
      <c r="C4" s="35" t="s">
        <v>6</v>
      </c>
      <c r="D4" s="35"/>
      <c r="E4" s="15">
        <f>VLOOKUP(C4,RA!B8:D39,3,0)</f>
        <v>1397164.5268999999</v>
      </c>
      <c r="F4" s="25">
        <f>VLOOKUP(C4,RA!B8:I43,8,0)</f>
        <v>147488.77989999999</v>
      </c>
      <c r="G4" s="16">
        <f t="shared" ref="G4:G39" si="0">E4-F4</f>
        <v>1249675.747</v>
      </c>
      <c r="H4" s="27">
        <f>RA!J8</f>
        <v>10.5562929104166</v>
      </c>
      <c r="I4" s="20">
        <f>VLOOKUP(B4,RMS!B:D,3,FALSE)</f>
        <v>1397165.6857555599</v>
      </c>
      <c r="J4" s="21">
        <f>VLOOKUP(B4,RMS!B:E,4,FALSE)</f>
        <v>1249675.7483803399</v>
      </c>
      <c r="K4" s="22">
        <f t="shared" ref="K4:K39" si="1">E4-I4</f>
        <v>-1.1588555600028485</v>
      </c>
      <c r="L4" s="22">
        <f t="shared" ref="L4:L39" si="2">G4-J4</f>
        <v>-1.3803399633616209E-3</v>
      </c>
    </row>
    <row r="5" spans="1:12">
      <c r="A5" s="38"/>
      <c r="B5" s="12">
        <v>13</v>
      </c>
      <c r="C5" s="35" t="s">
        <v>7</v>
      </c>
      <c r="D5" s="35"/>
      <c r="E5" s="15">
        <f>VLOOKUP(C5,RA!B8:D40,3,0)</f>
        <v>160176.06280000001</v>
      </c>
      <c r="F5" s="25">
        <f>VLOOKUP(C5,RA!B9:I44,8,0)</f>
        <v>35456.577700000002</v>
      </c>
      <c r="G5" s="16">
        <f t="shared" si="0"/>
        <v>124719.48510000002</v>
      </c>
      <c r="H5" s="27">
        <f>RA!J9</f>
        <v>22.1360027710707</v>
      </c>
      <c r="I5" s="20">
        <f>VLOOKUP(B5,RMS!B:D,3,FALSE)</f>
        <v>160176.13309488699</v>
      </c>
      <c r="J5" s="21">
        <f>VLOOKUP(B5,RMS!B:E,4,FALSE)</f>
        <v>124719.48331421999</v>
      </c>
      <c r="K5" s="22">
        <f t="shared" si="1"/>
        <v>-7.0294886972988024E-2</v>
      </c>
      <c r="L5" s="22">
        <f t="shared" si="2"/>
        <v>1.7857800266938284E-3</v>
      </c>
    </row>
    <row r="6" spans="1:12">
      <c r="A6" s="38"/>
      <c r="B6" s="12">
        <v>14</v>
      </c>
      <c r="C6" s="35" t="s">
        <v>8</v>
      </c>
      <c r="D6" s="35"/>
      <c r="E6" s="15">
        <f>VLOOKUP(C6,RA!B10:D41,3,0)</f>
        <v>348251.85720000003</v>
      </c>
      <c r="F6" s="25">
        <f>VLOOKUP(C6,RA!B10:I45,8,0)</f>
        <v>15516.7289</v>
      </c>
      <c r="G6" s="16">
        <f t="shared" si="0"/>
        <v>332735.12830000004</v>
      </c>
      <c r="H6" s="27">
        <f>RA!J10</f>
        <v>4.4556054990652303</v>
      </c>
      <c r="I6" s="20">
        <f>VLOOKUP(B6,RMS!B:D,3,FALSE)</f>
        <v>348254.08988546999</v>
      </c>
      <c r="J6" s="21">
        <f>VLOOKUP(B6,RMS!B:E,4,FALSE)</f>
        <v>332735.12794273498</v>
      </c>
      <c r="K6" s="22">
        <f t="shared" si="1"/>
        <v>-2.2326854699640535</v>
      </c>
      <c r="L6" s="22">
        <f t="shared" si="2"/>
        <v>3.5726506030187011E-4</v>
      </c>
    </row>
    <row r="7" spans="1:12">
      <c r="A7" s="38"/>
      <c r="B7" s="12">
        <v>15</v>
      </c>
      <c r="C7" s="35" t="s">
        <v>9</v>
      </c>
      <c r="D7" s="35"/>
      <c r="E7" s="15">
        <f>VLOOKUP(C7,RA!B10:D42,3,0)</f>
        <v>100636.5738</v>
      </c>
      <c r="F7" s="25">
        <f>VLOOKUP(C7,RA!B11:I46,8,0)</f>
        <v>16641.4611</v>
      </c>
      <c r="G7" s="16">
        <f t="shared" si="0"/>
        <v>83995.112699999998</v>
      </c>
      <c r="H7" s="27">
        <f>RA!J11</f>
        <v>16.536196008691999</v>
      </c>
      <c r="I7" s="20">
        <f>VLOOKUP(B7,RMS!B:D,3,FALSE)</f>
        <v>100636.608169231</v>
      </c>
      <c r="J7" s="21">
        <f>VLOOKUP(B7,RMS!B:E,4,FALSE)</f>
        <v>83995.1123470085</v>
      </c>
      <c r="K7" s="22">
        <f t="shared" si="1"/>
        <v>-3.4369230997981504E-2</v>
      </c>
      <c r="L7" s="22">
        <f t="shared" si="2"/>
        <v>3.5299149749334902E-4</v>
      </c>
    </row>
    <row r="8" spans="1:12">
      <c r="A8" s="38"/>
      <c r="B8" s="12">
        <v>16</v>
      </c>
      <c r="C8" s="35" t="s">
        <v>10</v>
      </c>
      <c r="D8" s="35"/>
      <c r="E8" s="15">
        <f>VLOOKUP(C8,RA!B12:D43,3,0)</f>
        <v>505360.59399999998</v>
      </c>
      <c r="F8" s="25">
        <f>VLOOKUP(C8,RA!B12:I47,8,0)</f>
        <v>-32864.995999999999</v>
      </c>
      <c r="G8" s="16">
        <f t="shared" si="0"/>
        <v>538225.59</v>
      </c>
      <c r="H8" s="27">
        <f>RA!J12</f>
        <v>-6.50327635161835</v>
      </c>
      <c r="I8" s="20">
        <f>VLOOKUP(B8,RMS!B:D,3,FALSE)</f>
        <v>505360.58881709399</v>
      </c>
      <c r="J8" s="21">
        <f>VLOOKUP(B8,RMS!B:E,4,FALSE)</f>
        <v>538225.59038034198</v>
      </c>
      <c r="K8" s="22">
        <f t="shared" si="1"/>
        <v>5.1829059957526624E-3</v>
      </c>
      <c r="L8" s="22">
        <f t="shared" si="2"/>
        <v>-3.8034201133996248E-4</v>
      </c>
    </row>
    <row r="9" spans="1:12">
      <c r="A9" s="38"/>
      <c r="B9" s="12">
        <v>17</v>
      </c>
      <c r="C9" s="35" t="s">
        <v>11</v>
      </c>
      <c r="D9" s="35"/>
      <c r="E9" s="15">
        <f>VLOOKUP(C9,RA!B12:D44,3,0)</f>
        <v>869392.45460000006</v>
      </c>
      <c r="F9" s="25">
        <f>VLOOKUP(C9,RA!B13:I48,8,0)</f>
        <v>-36264.218999999997</v>
      </c>
      <c r="G9" s="16">
        <f t="shared" si="0"/>
        <v>905656.6736000001</v>
      </c>
      <c r="H9" s="27">
        <f>RA!J13</f>
        <v>-4.1712139101419803</v>
      </c>
      <c r="I9" s="20">
        <f>VLOOKUP(B9,RMS!B:D,3,FALSE)</f>
        <v>869392.79234615399</v>
      </c>
      <c r="J9" s="21">
        <f>VLOOKUP(B9,RMS!B:E,4,FALSE)</f>
        <v>905656.673948718</v>
      </c>
      <c r="K9" s="22">
        <f t="shared" si="1"/>
        <v>-0.33774615393485874</v>
      </c>
      <c r="L9" s="22">
        <f t="shared" si="2"/>
        <v>-3.4871790558099747E-4</v>
      </c>
    </row>
    <row r="10" spans="1:12">
      <c r="A10" s="38"/>
      <c r="B10" s="12">
        <v>18</v>
      </c>
      <c r="C10" s="35" t="s">
        <v>12</v>
      </c>
      <c r="D10" s="35"/>
      <c r="E10" s="15">
        <f>VLOOKUP(C10,RA!B14:D45,3,0)</f>
        <v>343420.25770000002</v>
      </c>
      <c r="F10" s="25">
        <f>VLOOKUP(C10,RA!B14:I49,8,0)</f>
        <v>47021.134599999998</v>
      </c>
      <c r="G10" s="16">
        <f t="shared" si="0"/>
        <v>296399.12310000003</v>
      </c>
      <c r="H10" s="27">
        <f>RA!J14</f>
        <v>13.6920095846751</v>
      </c>
      <c r="I10" s="20">
        <f>VLOOKUP(B10,RMS!B:D,3,FALSE)</f>
        <v>343420.254700855</v>
      </c>
      <c r="J10" s="21">
        <f>VLOOKUP(B10,RMS!B:E,4,FALSE)</f>
        <v>296399.12533931597</v>
      </c>
      <c r="K10" s="22">
        <f t="shared" si="1"/>
        <v>2.9991450137458742E-3</v>
      </c>
      <c r="L10" s="22">
        <f t="shared" si="2"/>
        <v>-2.2393159451894462E-3</v>
      </c>
    </row>
    <row r="11" spans="1:12">
      <c r="A11" s="38"/>
      <c r="B11" s="12">
        <v>19</v>
      </c>
      <c r="C11" s="35" t="s">
        <v>13</v>
      </c>
      <c r="D11" s="35"/>
      <c r="E11" s="15">
        <f>VLOOKUP(C11,RA!B14:D46,3,0)</f>
        <v>212722.6053</v>
      </c>
      <c r="F11" s="25">
        <f>VLOOKUP(C11,RA!B15:I50,8,0)</f>
        <v>20811.2094</v>
      </c>
      <c r="G11" s="16">
        <f t="shared" si="0"/>
        <v>191911.3959</v>
      </c>
      <c r="H11" s="27">
        <f>RA!J15</f>
        <v>9.7832618073900601</v>
      </c>
      <c r="I11" s="20">
        <f>VLOOKUP(B11,RMS!B:D,3,FALSE)</f>
        <v>212722.735436752</v>
      </c>
      <c r="J11" s="21">
        <f>VLOOKUP(B11,RMS!B:E,4,FALSE)</f>
        <v>191911.39453162401</v>
      </c>
      <c r="K11" s="22">
        <f t="shared" si="1"/>
        <v>-0.13013675200636499</v>
      </c>
      <c r="L11" s="22">
        <f t="shared" si="2"/>
        <v>1.3683759898412973E-3</v>
      </c>
    </row>
    <row r="12" spans="1:12">
      <c r="A12" s="38"/>
      <c r="B12" s="12">
        <v>21</v>
      </c>
      <c r="C12" s="35" t="s">
        <v>14</v>
      </c>
      <c r="D12" s="35"/>
      <c r="E12" s="15">
        <f>VLOOKUP(C12,RA!B16:D47,3,0)</f>
        <v>3967911.2607999998</v>
      </c>
      <c r="F12" s="25">
        <f>VLOOKUP(C12,RA!B16:I51,8,0)</f>
        <v>-311185.12760000001</v>
      </c>
      <c r="G12" s="16">
        <f t="shared" si="0"/>
        <v>4279096.3883999996</v>
      </c>
      <c r="H12" s="27">
        <f>RA!J16</f>
        <v>-7.8425425153600798</v>
      </c>
      <c r="I12" s="20">
        <f>VLOOKUP(B12,RMS!B:D,3,FALSE)</f>
        <v>3967910.8461000002</v>
      </c>
      <c r="J12" s="21">
        <f>VLOOKUP(B12,RMS!B:E,4,FALSE)</f>
        <v>4279096.3883999996</v>
      </c>
      <c r="K12" s="22">
        <f t="shared" si="1"/>
        <v>0.41469999961555004</v>
      </c>
      <c r="L12" s="22">
        <f t="shared" si="2"/>
        <v>0</v>
      </c>
    </row>
    <row r="13" spans="1:12">
      <c r="A13" s="38"/>
      <c r="B13" s="12">
        <v>22</v>
      </c>
      <c r="C13" s="35" t="s">
        <v>15</v>
      </c>
      <c r="D13" s="35"/>
      <c r="E13" s="15">
        <f>VLOOKUP(C13,RA!B16:D48,3,0)</f>
        <v>1336017.0760999999</v>
      </c>
      <c r="F13" s="25">
        <f>VLOOKUP(C13,RA!B17:I52,8,0)</f>
        <v>9278.0851999999995</v>
      </c>
      <c r="G13" s="16">
        <f t="shared" si="0"/>
        <v>1326738.9908999999</v>
      </c>
      <c r="H13" s="27">
        <f>RA!J17</f>
        <v>0.69445857885917806</v>
      </c>
      <c r="I13" s="20">
        <f>VLOOKUP(B13,RMS!B:D,3,FALSE)</f>
        <v>1336017.1633188</v>
      </c>
      <c r="J13" s="21">
        <f>VLOOKUP(B13,RMS!B:E,4,FALSE)</f>
        <v>1326738.99123932</v>
      </c>
      <c r="K13" s="22">
        <f t="shared" si="1"/>
        <v>-8.7218800093978643E-2</v>
      </c>
      <c r="L13" s="22">
        <f t="shared" si="2"/>
        <v>-3.3932016231119633E-4</v>
      </c>
    </row>
    <row r="14" spans="1:12">
      <c r="A14" s="38"/>
      <c r="B14" s="12">
        <v>23</v>
      </c>
      <c r="C14" s="35" t="s">
        <v>16</v>
      </c>
      <c r="D14" s="35"/>
      <c r="E14" s="15">
        <f>VLOOKUP(C14,RA!B18:D49,3,0)</f>
        <v>4832847.4758000001</v>
      </c>
      <c r="F14" s="25">
        <f>VLOOKUP(C14,RA!B18:I53,8,0)</f>
        <v>488245.34989999997</v>
      </c>
      <c r="G14" s="16">
        <f t="shared" si="0"/>
        <v>4344602.1259000003</v>
      </c>
      <c r="H14" s="27">
        <f>RA!J18</f>
        <v>10.102643469400601</v>
      </c>
      <c r="I14" s="20">
        <f>VLOOKUP(B14,RMS!B:D,3,FALSE)</f>
        <v>4832847.5091051301</v>
      </c>
      <c r="J14" s="21">
        <f>VLOOKUP(B14,RMS!B:E,4,FALSE)</f>
        <v>4344602.0167341903</v>
      </c>
      <c r="K14" s="22">
        <f t="shared" si="1"/>
        <v>-3.330512996762991E-2</v>
      </c>
      <c r="L14" s="22">
        <f t="shared" si="2"/>
        <v>0.10916581004858017</v>
      </c>
    </row>
    <row r="15" spans="1:12">
      <c r="A15" s="38"/>
      <c r="B15" s="12">
        <v>24</v>
      </c>
      <c r="C15" s="35" t="s">
        <v>17</v>
      </c>
      <c r="D15" s="35"/>
      <c r="E15" s="15">
        <f>VLOOKUP(C15,RA!B18:D50,3,0)</f>
        <v>2403066.6889999998</v>
      </c>
      <c r="F15" s="25">
        <f>VLOOKUP(C15,RA!B19:I54,8,0)</f>
        <v>-331402.02480000001</v>
      </c>
      <c r="G15" s="16">
        <f t="shared" si="0"/>
        <v>2734468.7138</v>
      </c>
      <c r="H15" s="27">
        <f>RA!J19</f>
        <v>-13.790795999003601</v>
      </c>
      <c r="I15" s="20">
        <f>VLOOKUP(B15,RMS!B:D,3,FALSE)</f>
        <v>2403066.6713735</v>
      </c>
      <c r="J15" s="21">
        <f>VLOOKUP(B15,RMS!B:E,4,FALSE)</f>
        <v>2734468.7143435902</v>
      </c>
      <c r="K15" s="22">
        <f t="shared" si="1"/>
        <v>1.7626499757170677E-2</v>
      </c>
      <c r="L15" s="22">
        <f t="shared" si="2"/>
        <v>-5.4359016939997673E-4</v>
      </c>
    </row>
    <row r="16" spans="1:12">
      <c r="A16" s="38"/>
      <c r="B16" s="12">
        <v>25</v>
      </c>
      <c r="C16" s="35" t="s">
        <v>18</v>
      </c>
      <c r="D16" s="35"/>
      <c r="E16" s="15">
        <f>VLOOKUP(C16,RA!B20:D51,3,0)</f>
        <v>2768567.8333999999</v>
      </c>
      <c r="F16" s="25">
        <f>VLOOKUP(C16,RA!B20:I55,8,0)</f>
        <v>124999.83319999999</v>
      </c>
      <c r="G16" s="16">
        <f t="shared" si="0"/>
        <v>2643568.0001999997</v>
      </c>
      <c r="H16" s="27">
        <f>RA!J20</f>
        <v>4.5149637184974196</v>
      </c>
      <c r="I16" s="20">
        <f>VLOOKUP(B16,RMS!B:D,3,FALSE)</f>
        <v>2768568.0140999998</v>
      </c>
      <c r="J16" s="21">
        <f>VLOOKUP(B16,RMS!B:E,4,FALSE)</f>
        <v>2643568.0002000001</v>
      </c>
      <c r="K16" s="22">
        <f t="shared" si="1"/>
        <v>-0.18069999990984797</v>
      </c>
      <c r="L16" s="22">
        <f t="shared" si="2"/>
        <v>0</v>
      </c>
    </row>
    <row r="17" spans="1:12">
      <c r="A17" s="38"/>
      <c r="B17" s="12">
        <v>26</v>
      </c>
      <c r="C17" s="35" t="s">
        <v>19</v>
      </c>
      <c r="D17" s="35"/>
      <c r="E17" s="15">
        <f>VLOOKUP(C17,RA!B20:D52,3,0)</f>
        <v>810934.16529999999</v>
      </c>
      <c r="F17" s="25">
        <f>VLOOKUP(C17,RA!B21:I56,8,0)</f>
        <v>44884.554499999998</v>
      </c>
      <c r="G17" s="16">
        <f t="shared" si="0"/>
        <v>766049.61080000002</v>
      </c>
      <c r="H17" s="27">
        <f>RA!J21</f>
        <v>5.5349196544697596</v>
      </c>
      <c r="I17" s="20">
        <f>VLOOKUP(B17,RMS!B:D,3,FALSE)</f>
        <v>810933.90167054697</v>
      </c>
      <c r="J17" s="21">
        <f>VLOOKUP(B17,RMS!B:E,4,FALSE)</f>
        <v>766049.61092790996</v>
      </c>
      <c r="K17" s="22">
        <f t="shared" si="1"/>
        <v>0.26362945302389562</v>
      </c>
      <c r="L17" s="22">
        <f t="shared" si="2"/>
        <v>-1.279099378734827E-4</v>
      </c>
    </row>
    <row r="18" spans="1:12">
      <c r="A18" s="38"/>
      <c r="B18" s="12">
        <v>27</v>
      </c>
      <c r="C18" s="35" t="s">
        <v>20</v>
      </c>
      <c r="D18" s="35"/>
      <c r="E18" s="15">
        <f>VLOOKUP(C18,RA!B22:D53,3,0)</f>
        <v>1824492.2171</v>
      </c>
      <c r="F18" s="25">
        <f>VLOOKUP(C18,RA!B22:I57,8,0)</f>
        <v>181565.44899999999</v>
      </c>
      <c r="G18" s="16">
        <f t="shared" si="0"/>
        <v>1642926.7681</v>
      </c>
      <c r="H18" s="27">
        <f>RA!J22</f>
        <v>9.9515606204445906</v>
      </c>
      <c r="I18" s="20">
        <f>VLOOKUP(B18,RMS!B:D,3,FALSE)</f>
        <v>1824492.6340256401</v>
      </c>
      <c r="J18" s="21">
        <f>VLOOKUP(B18,RMS!B:E,4,FALSE)</f>
        <v>1642926.7694538501</v>
      </c>
      <c r="K18" s="22">
        <f t="shared" si="1"/>
        <v>-0.41692564007826149</v>
      </c>
      <c r="L18" s="22">
        <f t="shared" si="2"/>
        <v>-1.3538501225411892E-3</v>
      </c>
    </row>
    <row r="19" spans="1:12">
      <c r="A19" s="38"/>
      <c r="B19" s="12">
        <v>29</v>
      </c>
      <c r="C19" s="35" t="s">
        <v>21</v>
      </c>
      <c r="D19" s="35"/>
      <c r="E19" s="15">
        <f>VLOOKUP(C19,RA!B22:D54,3,0)</f>
        <v>4148425.3204000001</v>
      </c>
      <c r="F19" s="25">
        <f>VLOOKUP(C19,RA!B23:I58,8,0)</f>
        <v>157258.9999</v>
      </c>
      <c r="G19" s="16">
        <f t="shared" si="0"/>
        <v>3991166.3204999999</v>
      </c>
      <c r="H19" s="27">
        <f>RA!J23</f>
        <v>3.79081188051462</v>
      </c>
      <c r="I19" s="20">
        <f>VLOOKUP(B19,RMS!B:D,3,FALSE)</f>
        <v>4148426.5136957299</v>
      </c>
      <c r="J19" s="21">
        <f>VLOOKUP(B19,RMS!B:E,4,FALSE)</f>
        <v>3991166.3631717898</v>
      </c>
      <c r="K19" s="22">
        <f t="shared" si="1"/>
        <v>-1.1932957298122346</v>
      </c>
      <c r="L19" s="22">
        <f t="shared" si="2"/>
        <v>-4.267178988084197E-2</v>
      </c>
    </row>
    <row r="20" spans="1:12">
      <c r="A20" s="38"/>
      <c r="B20" s="12">
        <v>31</v>
      </c>
      <c r="C20" s="35" t="s">
        <v>22</v>
      </c>
      <c r="D20" s="35"/>
      <c r="E20" s="15">
        <f>VLOOKUP(C20,RA!B24:D55,3,0)</f>
        <v>666812.71100000001</v>
      </c>
      <c r="F20" s="25">
        <f>VLOOKUP(C20,RA!B24:I59,8,0)</f>
        <v>85663.479900000006</v>
      </c>
      <c r="G20" s="16">
        <f t="shared" si="0"/>
        <v>581149.23109999998</v>
      </c>
      <c r="H20" s="27">
        <f>RA!J24</f>
        <v>12.846707701707301</v>
      </c>
      <c r="I20" s="20">
        <f>VLOOKUP(B20,RMS!B:D,3,FALSE)</f>
        <v>666812.71381482505</v>
      </c>
      <c r="J20" s="21">
        <f>VLOOKUP(B20,RMS!B:E,4,FALSE)</f>
        <v>581149.214353282</v>
      </c>
      <c r="K20" s="22">
        <f t="shared" si="1"/>
        <v>-2.8148250421509147E-3</v>
      </c>
      <c r="L20" s="22">
        <f t="shared" si="2"/>
        <v>1.6746717970818281E-2</v>
      </c>
    </row>
    <row r="21" spans="1:12">
      <c r="A21" s="38"/>
      <c r="B21" s="12">
        <v>32</v>
      </c>
      <c r="C21" s="35" t="s">
        <v>23</v>
      </c>
      <c r="D21" s="35"/>
      <c r="E21" s="15">
        <f>VLOOKUP(C21,RA!B24:D56,3,0)</f>
        <v>513584.64529999997</v>
      </c>
      <c r="F21" s="25">
        <f>VLOOKUP(C21,RA!B25:I60,8,0)</f>
        <v>31708.8377</v>
      </c>
      <c r="G21" s="16">
        <f t="shared" si="0"/>
        <v>481875.8076</v>
      </c>
      <c r="H21" s="27">
        <f>RA!J25</f>
        <v>6.1740236960312398</v>
      </c>
      <c r="I21" s="20">
        <f>VLOOKUP(B21,RMS!B:D,3,FALSE)</f>
        <v>513584.637755276</v>
      </c>
      <c r="J21" s="21">
        <f>VLOOKUP(B21,RMS!B:E,4,FALSE)</f>
        <v>481875.81299429899</v>
      </c>
      <c r="K21" s="22">
        <f t="shared" si="1"/>
        <v>7.5447239796631038E-3</v>
      </c>
      <c r="L21" s="22">
        <f t="shared" si="2"/>
        <v>-5.3942989907227457E-3</v>
      </c>
    </row>
    <row r="22" spans="1:12">
      <c r="A22" s="38"/>
      <c r="B22" s="12">
        <v>33</v>
      </c>
      <c r="C22" s="35" t="s">
        <v>24</v>
      </c>
      <c r="D22" s="35"/>
      <c r="E22" s="15">
        <f>VLOOKUP(C22,RA!B26:D57,3,0)</f>
        <v>1449569.5441000001</v>
      </c>
      <c r="F22" s="25">
        <f>VLOOKUP(C22,RA!B26:I61,8,0)</f>
        <v>220048.11</v>
      </c>
      <c r="G22" s="16">
        <f t="shared" si="0"/>
        <v>1229521.4341000002</v>
      </c>
      <c r="H22" s="27">
        <f>RA!J26</f>
        <v>15.180238222831999</v>
      </c>
      <c r="I22" s="20">
        <f>VLOOKUP(B22,RMS!B:D,3,FALSE)</f>
        <v>1449569.5229799999</v>
      </c>
      <c r="J22" s="21">
        <f>VLOOKUP(B22,RMS!B:E,4,FALSE)</f>
        <v>1229521.4321301901</v>
      </c>
      <c r="K22" s="22">
        <f t="shared" si="1"/>
        <v>2.1120000164955854E-2</v>
      </c>
      <c r="L22" s="22">
        <f t="shared" si="2"/>
        <v>1.9698101095855236E-3</v>
      </c>
    </row>
    <row r="23" spans="1:12">
      <c r="A23" s="38"/>
      <c r="B23" s="12">
        <v>34</v>
      </c>
      <c r="C23" s="35" t="s">
        <v>25</v>
      </c>
      <c r="D23" s="35"/>
      <c r="E23" s="15">
        <f>VLOOKUP(C23,RA!B26:D58,3,0)</f>
        <v>393554.64549999998</v>
      </c>
      <c r="F23" s="25">
        <f>VLOOKUP(C23,RA!B27:I62,8,0)</f>
        <v>96136.357099999994</v>
      </c>
      <c r="G23" s="16">
        <f t="shared" si="0"/>
        <v>297418.28839999996</v>
      </c>
      <c r="H23" s="27">
        <f>RA!J27</f>
        <v>24.427702276989098</v>
      </c>
      <c r="I23" s="20">
        <f>VLOOKUP(B23,RMS!B:D,3,FALSE)</f>
        <v>393554.60694101802</v>
      </c>
      <c r="J23" s="21">
        <f>VLOOKUP(B23,RMS!B:E,4,FALSE)</f>
        <v>297418.29545891198</v>
      </c>
      <c r="K23" s="22">
        <f t="shared" si="1"/>
        <v>3.8558981963433325E-2</v>
      </c>
      <c r="L23" s="22">
        <f t="shared" si="2"/>
        <v>-7.0589120150543749E-3</v>
      </c>
    </row>
    <row r="24" spans="1:12">
      <c r="A24" s="38"/>
      <c r="B24" s="12">
        <v>35</v>
      </c>
      <c r="C24" s="35" t="s">
        <v>26</v>
      </c>
      <c r="D24" s="35"/>
      <c r="E24" s="15">
        <f>VLOOKUP(C24,RA!B28:D59,3,0)</f>
        <v>1899880.1629000001</v>
      </c>
      <c r="F24" s="25">
        <f>VLOOKUP(C24,RA!B28:I63,8,0)</f>
        <v>8241.5895</v>
      </c>
      <c r="G24" s="16">
        <f t="shared" si="0"/>
        <v>1891638.5734000001</v>
      </c>
      <c r="H24" s="27">
        <f>RA!J28</f>
        <v>0.43379522882221899</v>
      </c>
      <c r="I24" s="20">
        <f>VLOOKUP(B24,RMS!B:D,3,FALSE)</f>
        <v>1899880.16317788</v>
      </c>
      <c r="J24" s="21">
        <f>VLOOKUP(B24,RMS!B:E,4,FALSE)</f>
        <v>1891638.74573173</v>
      </c>
      <c r="K24" s="22">
        <f t="shared" si="1"/>
        <v>-2.7787988074123859E-4</v>
      </c>
      <c r="L24" s="22">
        <f t="shared" si="2"/>
        <v>-0.17233172990381718</v>
      </c>
    </row>
    <row r="25" spans="1:12">
      <c r="A25" s="38"/>
      <c r="B25" s="12">
        <v>36</v>
      </c>
      <c r="C25" s="35" t="s">
        <v>27</v>
      </c>
      <c r="D25" s="35"/>
      <c r="E25" s="15">
        <f>VLOOKUP(C25,RA!B28:D60,3,0)</f>
        <v>766681.33849999995</v>
      </c>
      <c r="F25" s="25">
        <f>VLOOKUP(C25,RA!B29:I64,8,0)</f>
        <v>121147.38649999999</v>
      </c>
      <c r="G25" s="16">
        <f t="shared" si="0"/>
        <v>645533.95199999993</v>
      </c>
      <c r="H25" s="27">
        <f>RA!J29</f>
        <v>15.801530625099501</v>
      </c>
      <c r="I25" s="20">
        <f>VLOOKUP(B25,RMS!B:D,3,FALSE)</f>
        <v>766681.33668230101</v>
      </c>
      <c r="J25" s="21">
        <f>VLOOKUP(B25,RMS!B:E,4,FALSE)</f>
        <v>645533.93879487505</v>
      </c>
      <c r="K25" s="22">
        <f t="shared" si="1"/>
        <v>1.8176989397034049E-3</v>
      </c>
      <c r="L25" s="22">
        <f t="shared" si="2"/>
        <v>1.3205124880187213E-2</v>
      </c>
    </row>
    <row r="26" spans="1:12">
      <c r="A26" s="38"/>
      <c r="B26" s="12">
        <v>37</v>
      </c>
      <c r="C26" s="35" t="s">
        <v>28</v>
      </c>
      <c r="D26" s="35"/>
      <c r="E26" s="15">
        <f>VLOOKUP(C26,RA!B30:D61,3,0)</f>
        <v>1668649.6188000001</v>
      </c>
      <c r="F26" s="25">
        <f>VLOOKUP(C26,RA!B30:I65,8,0)</f>
        <v>203421.98079999999</v>
      </c>
      <c r="G26" s="16">
        <f t="shared" si="0"/>
        <v>1465227.638</v>
      </c>
      <c r="H26" s="27">
        <f>RA!J30</f>
        <v>12.190814566948401</v>
      </c>
      <c r="I26" s="20">
        <f>VLOOKUP(B26,RMS!B:D,3,FALSE)</f>
        <v>1668649.62622301</v>
      </c>
      <c r="J26" s="21">
        <f>VLOOKUP(B26,RMS!B:E,4,FALSE)</f>
        <v>1465227.6093021701</v>
      </c>
      <c r="K26" s="22">
        <f t="shared" si="1"/>
        <v>-7.4230099562555552E-3</v>
      </c>
      <c r="L26" s="22">
        <f t="shared" si="2"/>
        <v>2.8697829926386476E-2</v>
      </c>
    </row>
    <row r="27" spans="1:12">
      <c r="A27" s="38"/>
      <c r="B27" s="12">
        <v>38</v>
      </c>
      <c r="C27" s="35" t="s">
        <v>29</v>
      </c>
      <c r="D27" s="35"/>
      <c r="E27" s="15">
        <f>VLOOKUP(C27,RA!B30:D62,3,0)</f>
        <v>3184710.9674999998</v>
      </c>
      <c r="F27" s="25">
        <f>VLOOKUP(C27,RA!B31:I66,8,0)</f>
        <v>-294684.80060000002</v>
      </c>
      <c r="G27" s="16">
        <f t="shared" si="0"/>
        <v>3479395.7681</v>
      </c>
      <c r="H27" s="27">
        <f>RA!J31</f>
        <v>-9.2531097360878505</v>
      </c>
      <c r="I27" s="20">
        <f>VLOOKUP(B27,RMS!B:D,3,FALSE)</f>
        <v>3184710.8538451302</v>
      </c>
      <c r="J27" s="21">
        <f>VLOOKUP(B27,RMS!B:E,4,FALSE)</f>
        <v>3479395.8558106199</v>
      </c>
      <c r="K27" s="22">
        <f t="shared" si="1"/>
        <v>0.11365486960858107</v>
      </c>
      <c r="L27" s="22">
        <f t="shared" si="2"/>
        <v>-8.7710619904100895E-2</v>
      </c>
    </row>
    <row r="28" spans="1:12">
      <c r="A28" s="38"/>
      <c r="B28" s="12">
        <v>39</v>
      </c>
      <c r="C28" s="35" t="s">
        <v>30</v>
      </c>
      <c r="D28" s="35"/>
      <c r="E28" s="15">
        <f>VLOOKUP(C28,RA!B32:D63,3,0)</f>
        <v>178730.4172</v>
      </c>
      <c r="F28" s="25">
        <f>VLOOKUP(C28,RA!B32:I67,8,0)</f>
        <v>43646.706899999997</v>
      </c>
      <c r="G28" s="16">
        <f t="shared" si="0"/>
        <v>135083.71030000001</v>
      </c>
      <c r="H28" s="27">
        <f>RA!J32</f>
        <v>24.420413482926701</v>
      </c>
      <c r="I28" s="20">
        <f>VLOOKUP(B28,RMS!B:D,3,FALSE)</f>
        <v>178730.28857697599</v>
      </c>
      <c r="J28" s="21">
        <f>VLOOKUP(B28,RMS!B:E,4,FALSE)</f>
        <v>135083.70184867701</v>
      </c>
      <c r="K28" s="22">
        <f t="shared" si="1"/>
        <v>0.12862302400753833</v>
      </c>
      <c r="L28" s="22">
        <f t="shared" si="2"/>
        <v>8.4513229958247393E-3</v>
      </c>
    </row>
    <row r="29" spans="1:12">
      <c r="A29" s="38"/>
      <c r="B29" s="12">
        <v>40</v>
      </c>
      <c r="C29" s="35" t="s">
        <v>31</v>
      </c>
      <c r="D29" s="35"/>
      <c r="E29" s="15">
        <f>VLOOKUP(C29,RA!B32:D64,3,0)</f>
        <v>92.308000000000007</v>
      </c>
      <c r="F29" s="25">
        <f>VLOOKUP(C29,RA!B33:I68,8,0)</f>
        <v>17.973099999999999</v>
      </c>
      <c r="G29" s="16">
        <f t="shared" si="0"/>
        <v>74.334900000000005</v>
      </c>
      <c r="H29" s="27">
        <f>RA!J33</f>
        <v>19.470793430688602</v>
      </c>
      <c r="I29" s="20">
        <f>VLOOKUP(B29,RMS!B:D,3,FALSE)</f>
        <v>92.3078</v>
      </c>
      <c r="J29" s="21">
        <f>VLOOKUP(B29,RMS!B:E,4,FALSE)</f>
        <v>74.334900000000005</v>
      </c>
      <c r="K29" s="22">
        <f t="shared" si="1"/>
        <v>2.0000000000663931E-4</v>
      </c>
      <c r="L29" s="22">
        <f t="shared" si="2"/>
        <v>0</v>
      </c>
    </row>
    <row r="30" spans="1:12">
      <c r="A30" s="38"/>
      <c r="B30" s="12">
        <v>41</v>
      </c>
      <c r="C30" s="35" t="s">
        <v>36</v>
      </c>
      <c r="D30" s="35"/>
      <c r="E30" s="15" t="e">
        <f>VLOOKUP(C30,RA!B34:D65,3,0)</f>
        <v>#N/A</v>
      </c>
      <c r="F30" s="25" t="e">
        <f>VLOOKUP(C30,RA!B34:I69,8,0)</f>
        <v>#N/A</v>
      </c>
      <c r="G30" s="16" t="e">
        <f t="shared" si="0"/>
        <v>#N/A</v>
      </c>
      <c r="H30" s="27">
        <f>RA!J34</f>
        <v>9.1634467500871999</v>
      </c>
      <c r="I30" s="20">
        <v>0</v>
      </c>
      <c r="J30" s="21">
        <v>0</v>
      </c>
      <c r="K30" s="22" t="e">
        <f t="shared" si="1"/>
        <v>#N/A</v>
      </c>
      <c r="L30" s="22" t="e">
        <f t="shared" si="2"/>
        <v>#N/A</v>
      </c>
    </row>
    <row r="31" spans="1:12">
      <c r="A31" s="38"/>
      <c r="B31" s="12">
        <v>42</v>
      </c>
      <c r="C31" s="35" t="s">
        <v>32</v>
      </c>
      <c r="D31" s="35"/>
      <c r="E31" s="15">
        <f>VLOOKUP(C31,RA!B34:D66,3,0)</f>
        <v>426192.17489999998</v>
      </c>
      <c r="F31" s="25" t="e">
        <f>VLOOKUP(C31,RA!B35:I70,8,0)</f>
        <v>#N/A</v>
      </c>
      <c r="G31" s="16" t="e">
        <f t="shared" si="0"/>
        <v>#N/A</v>
      </c>
      <c r="H31" s="27">
        <f>RA!J35</f>
        <v>0</v>
      </c>
      <c r="I31" s="20">
        <f>VLOOKUP(B31,RMS!B:D,3,FALSE)</f>
        <v>426192.17440000002</v>
      </c>
      <c r="J31" s="21">
        <f>VLOOKUP(B31,RMS!B:E,4,FALSE)</f>
        <v>387138.27730000002</v>
      </c>
      <c r="K31" s="22">
        <f t="shared" si="1"/>
        <v>4.9999996554106474E-4</v>
      </c>
      <c r="L31" s="22" t="e">
        <f t="shared" si="2"/>
        <v>#N/A</v>
      </c>
    </row>
    <row r="32" spans="1:12">
      <c r="A32" s="38"/>
      <c r="B32" s="12">
        <v>71</v>
      </c>
      <c r="C32" s="35" t="s">
        <v>37</v>
      </c>
      <c r="D32" s="35"/>
      <c r="E32" s="15" t="e">
        <f>VLOOKUP(C32,RA!B36:D67,3,0)</f>
        <v>#N/A</v>
      </c>
      <c r="F32" s="25" t="e">
        <f>VLOOKUP(C32,RA!B36:I71,8,0)</f>
        <v>#N/A</v>
      </c>
      <c r="G32" s="16" t="e">
        <f t="shared" si="0"/>
        <v>#N/A</v>
      </c>
      <c r="H32" s="27">
        <f>RA!J36</f>
        <v>0</v>
      </c>
      <c r="I32" s="20">
        <v>0</v>
      </c>
      <c r="J32" s="21">
        <v>0</v>
      </c>
      <c r="K32" s="22" t="e">
        <f t="shared" si="1"/>
        <v>#N/A</v>
      </c>
      <c r="L32" s="22" t="e">
        <f t="shared" si="2"/>
        <v>#N/A</v>
      </c>
    </row>
    <row r="33" spans="1:12">
      <c r="A33" s="38"/>
      <c r="B33" s="12">
        <v>72</v>
      </c>
      <c r="C33" s="35" t="s">
        <v>38</v>
      </c>
      <c r="D33" s="35"/>
      <c r="E33" s="15" t="e">
        <f>VLOOKUP(C33,RA!B37:D68,3,0)</f>
        <v>#N/A</v>
      </c>
      <c r="F33" s="25" t="e">
        <f>VLOOKUP(C33,RA!B37:I72,8,0)</f>
        <v>#N/A</v>
      </c>
      <c r="G33" s="16" t="e">
        <f t="shared" si="0"/>
        <v>#N/A</v>
      </c>
      <c r="H33" s="27">
        <f>RA!J37</f>
        <v>0</v>
      </c>
      <c r="I33" s="20">
        <v>0</v>
      </c>
      <c r="J33" s="21">
        <v>0</v>
      </c>
      <c r="K33" s="22" t="e">
        <f t="shared" si="1"/>
        <v>#N/A</v>
      </c>
      <c r="L33" s="22" t="e">
        <f t="shared" si="2"/>
        <v>#N/A</v>
      </c>
    </row>
    <row r="34" spans="1:12">
      <c r="A34" s="38"/>
      <c r="B34" s="12">
        <v>73</v>
      </c>
      <c r="C34" s="35" t="s">
        <v>39</v>
      </c>
      <c r="D34" s="35"/>
      <c r="E34" s="15" t="e">
        <f>VLOOKUP(C34,RA!B38:D69,3,0)</f>
        <v>#N/A</v>
      </c>
      <c r="F34" s="25" t="e">
        <f>VLOOKUP(C34,RA!B38:I73,8,0)</f>
        <v>#N/A</v>
      </c>
      <c r="G34" s="16" t="e">
        <f t="shared" si="0"/>
        <v>#N/A</v>
      </c>
      <c r="H34" s="27">
        <f>RA!J38</f>
        <v>5.39498662668995</v>
      </c>
      <c r="I34" s="20">
        <v>0</v>
      </c>
      <c r="J34" s="21">
        <v>0</v>
      </c>
      <c r="K34" s="22" t="e">
        <f t="shared" si="1"/>
        <v>#N/A</v>
      </c>
      <c r="L34" s="22" t="e">
        <f t="shared" si="2"/>
        <v>#N/A</v>
      </c>
    </row>
    <row r="35" spans="1:12">
      <c r="A35" s="38"/>
      <c r="B35" s="12">
        <v>75</v>
      </c>
      <c r="C35" s="35" t="s">
        <v>33</v>
      </c>
      <c r="D35" s="35"/>
      <c r="E35" s="15">
        <f>VLOOKUP(C35,RA!B8:D70,3,0)</f>
        <v>502084.78490000003</v>
      </c>
      <c r="F35" s="25">
        <f>VLOOKUP(C35,RA!B8:I74,8,0)</f>
        <v>27087.406999999999</v>
      </c>
      <c r="G35" s="16">
        <f t="shared" si="0"/>
        <v>474997.37790000002</v>
      </c>
      <c r="H35" s="27">
        <f>RA!J39</f>
        <v>5.34723310639251</v>
      </c>
      <c r="I35" s="20">
        <f>VLOOKUP(B35,RMS!B:D,3,FALSE)</f>
        <v>502084.78632478602</v>
      </c>
      <c r="J35" s="21">
        <f>VLOOKUP(B35,RMS!B:E,4,FALSE)</f>
        <v>474997.37452991499</v>
      </c>
      <c r="K35" s="22">
        <f t="shared" si="1"/>
        <v>-1.4247859944589436E-3</v>
      </c>
      <c r="L35" s="22">
        <f t="shared" si="2"/>
        <v>3.3700850326567888E-3</v>
      </c>
    </row>
    <row r="36" spans="1:12">
      <c r="A36" s="38"/>
      <c r="B36" s="12">
        <v>76</v>
      </c>
      <c r="C36" s="35" t="s">
        <v>34</v>
      </c>
      <c r="D36" s="35"/>
      <c r="E36" s="15">
        <f>VLOOKUP(C36,RA!B8:D71,3,0)</f>
        <v>974990.1054</v>
      </c>
      <c r="F36" s="25">
        <f>VLOOKUP(C36,RA!B8:I75,8,0)</f>
        <v>52134.993699999999</v>
      </c>
      <c r="G36" s="16">
        <f t="shared" si="0"/>
        <v>922855.11170000001</v>
      </c>
      <c r="H36" s="27">
        <f>RA!J40</f>
        <v>0</v>
      </c>
      <c r="I36" s="20">
        <f>VLOOKUP(B36,RMS!B:D,3,FALSE)</f>
        <v>974990.091777778</v>
      </c>
      <c r="J36" s="21">
        <f>VLOOKUP(B36,RMS!B:E,4,FALSE)</f>
        <v>922855.10730427399</v>
      </c>
      <c r="K36" s="22">
        <f t="shared" si="1"/>
        <v>1.3622222002595663E-2</v>
      </c>
      <c r="L36" s="22">
        <f t="shared" si="2"/>
        <v>4.3957260204479098E-3</v>
      </c>
    </row>
    <row r="37" spans="1:12">
      <c r="A37" s="38"/>
      <c r="B37" s="12">
        <v>77</v>
      </c>
      <c r="C37" s="35" t="s">
        <v>40</v>
      </c>
      <c r="D37" s="35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38"/>
      <c r="B38" s="12">
        <v>78</v>
      </c>
      <c r="C38" s="35" t="s">
        <v>41</v>
      </c>
      <c r="D38" s="35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15.0100316127792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38"/>
      <c r="B39" s="12">
        <v>99</v>
      </c>
      <c r="C39" s="35" t="s">
        <v>35</v>
      </c>
      <c r="D39" s="35"/>
      <c r="E39" s="15">
        <f>VLOOKUP(C39,RA!B8:D74,3,0)</f>
        <v>26115.641199999998</v>
      </c>
      <c r="F39" s="25">
        <f>VLOOKUP(C39,RA!B8:I78,8,0)</f>
        <v>3919.9659999999999</v>
      </c>
      <c r="G39" s="16">
        <f t="shared" si="0"/>
        <v>22195.675199999998</v>
      </c>
      <c r="H39" s="27">
        <f>RA!J43</f>
        <v>0</v>
      </c>
      <c r="I39" s="20">
        <f>VLOOKUP(B39,RMS!B:D,3,FALSE)</f>
        <v>26115.641025641002</v>
      </c>
      <c r="J39" s="21">
        <f>VLOOKUP(B39,RMS!B:E,4,FALSE)</f>
        <v>22195.6752136752</v>
      </c>
      <c r="K39" s="22">
        <f t="shared" si="1"/>
        <v>1.7435899644624442E-4</v>
      </c>
      <c r="L39" s="22">
        <f t="shared" si="2"/>
        <v>-1.3675202353624627E-5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2"/>
  <sheetViews>
    <sheetView workbookViewId="0">
      <selection sqref="A1:W42"/>
    </sheetView>
  </sheetViews>
  <sheetFormatPr defaultRowHeight="11.2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6" width="10.5" style="34" bestFit="1" customWidth="1"/>
    <col min="17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53" t="s">
        <v>47</v>
      </c>
      <c r="W1" s="43"/>
    </row>
    <row r="2" spans="1:23" ht="12.7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53"/>
      <c r="W2" s="43"/>
    </row>
    <row r="3" spans="1:23" ht="23.25" thickBot="1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54" t="s">
        <v>48</v>
      </c>
      <c r="W3" s="43"/>
    </row>
    <row r="4" spans="1:23" ht="15" thickTop="1" thickBot="1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52"/>
      <c r="W4" s="43"/>
    </row>
    <row r="5" spans="1:23" ht="15" thickTop="1" thickBot="1">
      <c r="A5" s="55"/>
      <c r="B5" s="56"/>
      <c r="C5" s="57"/>
      <c r="D5" s="58" t="s">
        <v>0</v>
      </c>
      <c r="E5" s="58" t="s">
        <v>60</v>
      </c>
      <c r="F5" s="58" t="s">
        <v>61</v>
      </c>
      <c r="G5" s="58" t="s">
        <v>49</v>
      </c>
      <c r="H5" s="58" t="s">
        <v>50</v>
      </c>
      <c r="I5" s="58" t="s">
        <v>1</v>
      </c>
      <c r="J5" s="58" t="s">
        <v>2</v>
      </c>
      <c r="K5" s="58" t="s">
        <v>51</v>
      </c>
      <c r="L5" s="58" t="s">
        <v>52</v>
      </c>
      <c r="M5" s="58" t="s">
        <v>53</v>
      </c>
      <c r="N5" s="58" t="s">
        <v>54</v>
      </c>
      <c r="O5" s="58" t="s">
        <v>55</v>
      </c>
      <c r="P5" s="58" t="s">
        <v>62</v>
      </c>
      <c r="Q5" s="58" t="s">
        <v>63</v>
      </c>
      <c r="R5" s="58" t="s">
        <v>56</v>
      </c>
      <c r="S5" s="58" t="s">
        <v>57</v>
      </c>
      <c r="T5" s="58" t="s">
        <v>58</v>
      </c>
      <c r="U5" s="59" t="s">
        <v>59</v>
      </c>
      <c r="V5" s="52"/>
      <c r="W5" s="52"/>
    </row>
    <row r="6" spans="1:23" ht="14.25" thickBot="1">
      <c r="A6" s="60" t="s">
        <v>3</v>
      </c>
      <c r="B6" s="44" t="s">
        <v>4</v>
      </c>
      <c r="C6" s="45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1"/>
      <c r="V6" s="52"/>
      <c r="W6" s="52"/>
    </row>
    <row r="7" spans="1:23" ht="14.25" thickBot="1">
      <c r="A7" s="46" t="s">
        <v>5</v>
      </c>
      <c r="B7" s="47"/>
      <c r="C7" s="48"/>
      <c r="D7" s="62">
        <v>38681036.035400003</v>
      </c>
      <c r="E7" s="62">
        <v>28072342.761300001</v>
      </c>
      <c r="F7" s="63">
        <v>137.79055194753801</v>
      </c>
      <c r="G7" s="62">
        <v>18661421.910500001</v>
      </c>
      <c r="H7" s="63">
        <v>107.278074633937</v>
      </c>
      <c r="I7" s="62">
        <v>1214995.6765000001</v>
      </c>
      <c r="J7" s="63">
        <v>3.1410629110038899</v>
      </c>
      <c r="K7" s="62">
        <v>2052686.4728999999</v>
      </c>
      <c r="L7" s="63">
        <v>10.999625230835401</v>
      </c>
      <c r="M7" s="63">
        <v>-0.40809485883955998</v>
      </c>
      <c r="N7" s="62">
        <v>474181344.9091</v>
      </c>
      <c r="O7" s="62">
        <v>474181344.9091</v>
      </c>
      <c r="P7" s="62">
        <v>1408840</v>
      </c>
      <c r="Q7" s="62">
        <v>1290252</v>
      </c>
      <c r="R7" s="63">
        <v>9.1910727516795205</v>
      </c>
      <c r="S7" s="62">
        <v>27.455946761449098</v>
      </c>
      <c r="T7" s="62">
        <v>24.273446329786701</v>
      </c>
      <c r="U7" s="64">
        <v>11.591297358322899</v>
      </c>
      <c r="V7" s="52"/>
      <c r="W7" s="52"/>
    </row>
    <row r="8" spans="1:23" ht="14.25" thickBot="1">
      <c r="A8" s="49">
        <v>41657</v>
      </c>
      <c r="B8" s="39" t="s">
        <v>6</v>
      </c>
      <c r="C8" s="40"/>
      <c r="D8" s="65">
        <v>1397164.5268999999</v>
      </c>
      <c r="E8" s="65">
        <v>1244697.4302999999</v>
      </c>
      <c r="F8" s="66">
        <v>112.249330069176</v>
      </c>
      <c r="G8" s="65">
        <v>723928.00029999996</v>
      </c>
      <c r="H8" s="66">
        <v>92.997718878259604</v>
      </c>
      <c r="I8" s="65">
        <v>147488.77989999999</v>
      </c>
      <c r="J8" s="66">
        <v>10.5562929104166</v>
      </c>
      <c r="K8" s="65">
        <v>157040.92800000001</v>
      </c>
      <c r="L8" s="66">
        <v>21.692893206910298</v>
      </c>
      <c r="M8" s="66">
        <v>-6.0825851080044999E-2</v>
      </c>
      <c r="N8" s="65">
        <v>17788128.660799999</v>
      </c>
      <c r="O8" s="65">
        <v>17788128.660799999</v>
      </c>
      <c r="P8" s="65">
        <v>47873</v>
      </c>
      <c r="Q8" s="65">
        <v>40856</v>
      </c>
      <c r="R8" s="66">
        <v>17.174955942823601</v>
      </c>
      <c r="S8" s="65">
        <v>29.184812460050601</v>
      </c>
      <c r="T8" s="65">
        <v>26.491106858233799</v>
      </c>
      <c r="U8" s="67">
        <v>9.2298198095465498</v>
      </c>
      <c r="V8" s="52"/>
      <c r="W8" s="52"/>
    </row>
    <row r="9" spans="1:23" ht="12" customHeight="1" thickBot="1">
      <c r="A9" s="50"/>
      <c r="B9" s="39" t="s">
        <v>7</v>
      </c>
      <c r="C9" s="40"/>
      <c r="D9" s="65">
        <v>160176.06280000001</v>
      </c>
      <c r="E9" s="65">
        <v>191714.41870000001</v>
      </c>
      <c r="F9" s="66">
        <v>83.549304160918595</v>
      </c>
      <c r="G9" s="65">
        <v>166247.91990000001</v>
      </c>
      <c r="H9" s="66">
        <v>-3.6522905692006802</v>
      </c>
      <c r="I9" s="65">
        <v>35456.577700000002</v>
      </c>
      <c r="J9" s="66">
        <v>22.1360027710707</v>
      </c>
      <c r="K9" s="65">
        <v>21512.705999999998</v>
      </c>
      <c r="L9" s="66">
        <v>12.940135439252501</v>
      </c>
      <c r="M9" s="66">
        <v>0.64816911921726705</v>
      </c>
      <c r="N9" s="65">
        <v>2288103.2705000001</v>
      </c>
      <c r="O9" s="65">
        <v>2288103.2705000001</v>
      </c>
      <c r="P9" s="65">
        <v>9161</v>
      </c>
      <c r="Q9" s="65">
        <v>8178</v>
      </c>
      <c r="R9" s="66">
        <v>12.020053802885799</v>
      </c>
      <c r="S9" s="65">
        <v>17.4845609431285</v>
      </c>
      <c r="T9" s="65">
        <v>22.5551838835901</v>
      </c>
      <c r="U9" s="67">
        <v>-29.000573459949599</v>
      </c>
      <c r="V9" s="52"/>
      <c r="W9" s="52"/>
    </row>
    <row r="10" spans="1:23" ht="14.25" thickBot="1">
      <c r="A10" s="50"/>
      <c r="B10" s="39" t="s">
        <v>8</v>
      </c>
      <c r="C10" s="40"/>
      <c r="D10" s="65">
        <v>348251.85720000003</v>
      </c>
      <c r="E10" s="65">
        <v>330268.49609999999</v>
      </c>
      <c r="F10" s="66">
        <v>105.445073118495</v>
      </c>
      <c r="G10" s="65">
        <v>111190.784</v>
      </c>
      <c r="H10" s="66">
        <v>213.20208804355599</v>
      </c>
      <c r="I10" s="65">
        <v>15516.7289</v>
      </c>
      <c r="J10" s="66">
        <v>4.4556054990652303</v>
      </c>
      <c r="K10" s="65">
        <v>36317.858999999997</v>
      </c>
      <c r="L10" s="66">
        <v>32.662652149300399</v>
      </c>
      <c r="M10" s="66">
        <v>-0.57275210248489605</v>
      </c>
      <c r="N10" s="65">
        <v>2999286.9167999998</v>
      </c>
      <c r="O10" s="65">
        <v>2999286.9167999998</v>
      </c>
      <c r="P10" s="65">
        <v>123761</v>
      </c>
      <c r="Q10" s="65">
        <v>114267</v>
      </c>
      <c r="R10" s="66">
        <v>8.3086105349750898</v>
      </c>
      <c r="S10" s="65">
        <v>2.8139062968140198</v>
      </c>
      <c r="T10" s="65">
        <v>2.0619136347326901</v>
      </c>
      <c r="U10" s="67">
        <v>26.724154352003801</v>
      </c>
      <c r="V10" s="52"/>
      <c r="W10" s="52"/>
    </row>
    <row r="11" spans="1:23" ht="14.25" thickBot="1">
      <c r="A11" s="50"/>
      <c r="B11" s="39" t="s">
        <v>9</v>
      </c>
      <c r="C11" s="40"/>
      <c r="D11" s="65">
        <v>100636.5738</v>
      </c>
      <c r="E11" s="65">
        <v>102558.54210000001</v>
      </c>
      <c r="F11" s="66">
        <v>98.125979308358396</v>
      </c>
      <c r="G11" s="65">
        <v>60800.292000000001</v>
      </c>
      <c r="H11" s="66">
        <v>65.519885661075406</v>
      </c>
      <c r="I11" s="65">
        <v>16641.4611</v>
      </c>
      <c r="J11" s="66">
        <v>16.536196008691999</v>
      </c>
      <c r="K11" s="65">
        <v>14460.568499999999</v>
      </c>
      <c r="L11" s="66">
        <v>23.783715545313498</v>
      </c>
      <c r="M11" s="66">
        <v>0.15081651872815399</v>
      </c>
      <c r="N11" s="65">
        <v>2068436.0197999999</v>
      </c>
      <c r="O11" s="65">
        <v>2068436.0197999999</v>
      </c>
      <c r="P11" s="65">
        <v>4821</v>
      </c>
      <c r="Q11" s="65">
        <v>4134</v>
      </c>
      <c r="R11" s="66">
        <v>16.618287373004399</v>
      </c>
      <c r="S11" s="65">
        <v>20.874626384567499</v>
      </c>
      <c r="T11" s="65">
        <v>19.684244049346901</v>
      </c>
      <c r="U11" s="67">
        <v>5.7025324108348103</v>
      </c>
      <c r="V11" s="52"/>
      <c r="W11" s="52"/>
    </row>
    <row r="12" spans="1:23" ht="14.25" thickBot="1">
      <c r="A12" s="50"/>
      <c r="B12" s="39" t="s">
        <v>10</v>
      </c>
      <c r="C12" s="40"/>
      <c r="D12" s="65">
        <v>505360.59399999998</v>
      </c>
      <c r="E12" s="65">
        <v>450531.02649999998</v>
      </c>
      <c r="F12" s="66">
        <v>112.169987031959</v>
      </c>
      <c r="G12" s="65">
        <v>273360.99800000002</v>
      </c>
      <c r="H12" s="66">
        <v>84.869311166328103</v>
      </c>
      <c r="I12" s="65">
        <v>-32864.995999999999</v>
      </c>
      <c r="J12" s="66">
        <v>-6.50327635161835</v>
      </c>
      <c r="K12" s="65">
        <v>-4107.0573000000004</v>
      </c>
      <c r="L12" s="66">
        <v>-1.5024298747987499</v>
      </c>
      <c r="M12" s="66">
        <v>7.0020787633033503</v>
      </c>
      <c r="N12" s="65">
        <v>7534932.835</v>
      </c>
      <c r="O12" s="65">
        <v>7534932.835</v>
      </c>
      <c r="P12" s="65">
        <v>3737</v>
      </c>
      <c r="Q12" s="65">
        <v>3445</v>
      </c>
      <c r="R12" s="66">
        <v>8.4760522496371493</v>
      </c>
      <c r="S12" s="65">
        <v>135.231628043885</v>
      </c>
      <c r="T12" s="65">
        <v>143.74839793904201</v>
      </c>
      <c r="U12" s="67">
        <v>-6.2979127134317796</v>
      </c>
      <c r="V12" s="52"/>
      <c r="W12" s="52"/>
    </row>
    <row r="13" spans="1:23" ht="14.25" thickBot="1">
      <c r="A13" s="50"/>
      <c r="B13" s="39" t="s">
        <v>11</v>
      </c>
      <c r="C13" s="40"/>
      <c r="D13" s="65">
        <v>869392.45460000006</v>
      </c>
      <c r="E13" s="65">
        <v>537009.96400000004</v>
      </c>
      <c r="F13" s="66">
        <v>161.89503228658899</v>
      </c>
      <c r="G13" s="65">
        <v>313894.09779999999</v>
      </c>
      <c r="H13" s="66">
        <v>176.96999105537199</v>
      </c>
      <c r="I13" s="65">
        <v>-36264.218999999997</v>
      </c>
      <c r="J13" s="66">
        <v>-4.1712139101419803</v>
      </c>
      <c r="K13" s="65">
        <v>47565.943599999999</v>
      </c>
      <c r="L13" s="66">
        <v>15.1535004746432</v>
      </c>
      <c r="M13" s="66">
        <v>-1.7623988142642499</v>
      </c>
      <c r="N13" s="65">
        <v>8974988.1607000008</v>
      </c>
      <c r="O13" s="65">
        <v>8974988.1607000008</v>
      </c>
      <c r="P13" s="65">
        <v>26207</v>
      </c>
      <c r="Q13" s="65">
        <v>13130</v>
      </c>
      <c r="R13" s="66">
        <v>99.596344249809604</v>
      </c>
      <c r="S13" s="65">
        <v>33.174054817415197</v>
      </c>
      <c r="T13" s="65">
        <v>35.7359271591775</v>
      </c>
      <c r="U13" s="67">
        <v>-7.7225179612875499</v>
      </c>
      <c r="V13" s="52"/>
      <c r="W13" s="52"/>
    </row>
    <row r="14" spans="1:23" ht="14.25" thickBot="1">
      <c r="A14" s="50"/>
      <c r="B14" s="39" t="s">
        <v>12</v>
      </c>
      <c r="C14" s="40"/>
      <c r="D14" s="65">
        <v>343420.25770000002</v>
      </c>
      <c r="E14" s="65">
        <v>284813.57020000002</v>
      </c>
      <c r="F14" s="66">
        <v>120.577210369171</v>
      </c>
      <c r="G14" s="65">
        <v>176271.11720000001</v>
      </c>
      <c r="H14" s="66">
        <v>94.825030416270593</v>
      </c>
      <c r="I14" s="65">
        <v>47021.134599999998</v>
      </c>
      <c r="J14" s="66">
        <v>13.6920095846751</v>
      </c>
      <c r="K14" s="65">
        <v>22257.958600000002</v>
      </c>
      <c r="L14" s="66">
        <v>12.6271160888745</v>
      </c>
      <c r="M14" s="66">
        <v>1.11255378110012</v>
      </c>
      <c r="N14" s="65">
        <v>4520918.1946</v>
      </c>
      <c r="O14" s="65">
        <v>4520918.1946</v>
      </c>
      <c r="P14" s="65">
        <v>4389</v>
      </c>
      <c r="Q14" s="65">
        <v>3858</v>
      </c>
      <c r="R14" s="66">
        <v>13.7636080870918</v>
      </c>
      <c r="S14" s="65">
        <v>78.245672750056997</v>
      </c>
      <c r="T14" s="65">
        <v>76.651285381026398</v>
      </c>
      <c r="U14" s="67">
        <v>2.0376684268835401</v>
      </c>
      <c r="V14" s="52"/>
      <c r="W14" s="52"/>
    </row>
    <row r="15" spans="1:23" ht="14.25" thickBot="1">
      <c r="A15" s="50"/>
      <c r="B15" s="39" t="s">
        <v>13</v>
      </c>
      <c r="C15" s="40"/>
      <c r="D15" s="65">
        <v>212722.6053</v>
      </c>
      <c r="E15" s="65">
        <v>150836.98209999999</v>
      </c>
      <c r="F15" s="66">
        <v>141.02814995262401</v>
      </c>
      <c r="G15" s="65">
        <v>87969.790999999997</v>
      </c>
      <c r="H15" s="66">
        <v>141.81324393506901</v>
      </c>
      <c r="I15" s="65">
        <v>20811.2094</v>
      </c>
      <c r="J15" s="66">
        <v>9.7832618073900601</v>
      </c>
      <c r="K15" s="65">
        <v>16778.126799999998</v>
      </c>
      <c r="L15" s="66">
        <v>19.072600502142802</v>
      </c>
      <c r="M15" s="66">
        <v>0.24037740613570799</v>
      </c>
      <c r="N15" s="65">
        <v>2772364.8980999999</v>
      </c>
      <c r="O15" s="65">
        <v>2772364.8980999999</v>
      </c>
      <c r="P15" s="65">
        <v>6097</v>
      </c>
      <c r="Q15" s="65">
        <v>5030</v>
      </c>
      <c r="R15" s="66">
        <v>21.212723658051701</v>
      </c>
      <c r="S15" s="65">
        <v>34.889717123175302</v>
      </c>
      <c r="T15" s="65">
        <v>33.7552165606362</v>
      </c>
      <c r="U15" s="67">
        <v>3.2516760125451598</v>
      </c>
      <c r="V15" s="52"/>
      <c r="W15" s="52"/>
    </row>
    <row r="16" spans="1:23" ht="14.25" thickBot="1">
      <c r="A16" s="50"/>
      <c r="B16" s="39" t="s">
        <v>14</v>
      </c>
      <c r="C16" s="40"/>
      <c r="D16" s="65">
        <v>3967911.2607999998</v>
      </c>
      <c r="E16" s="65">
        <v>1050108.3529000001</v>
      </c>
      <c r="F16" s="66">
        <v>377.85731823217498</v>
      </c>
      <c r="G16" s="65">
        <v>564172.0416</v>
      </c>
      <c r="H16" s="66">
        <v>603.31582712729698</v>
      </c>
      <c r="I16" s="65">
        <v>-311185.12760000001</v>
      </c>
      <c r="J16" s="66">
        <v>-7.8425425153600798</v>
      </c>
      <c r="K16" s="65">
        <v>44159.882899999997</v>
      </c>
      <c r="L16" s="66">
        <v>7.8273788213187503</v>
      </c>
      <c r="M16" s="66">
        <v>-8.0467833509585702</v>
      </c>
      <c r="N16" s="65">
        <v>16001080.9208</v>
      </c>
      <c r="O16" s="65">
        <v>16001080.9208</v>
      </c>
      <c r="P16" s="65">
        <v>73865</v>
      </c>
      <c r="Q16" s="65">
        <v>51449</v>
      </c>
      <c r="R16" s="66">
        <v>43.569359948687101</v>
      </c>
      <c r="S16" s="65">
        <v>53.718422267650404</v>
      </c>
      <c r="T16" s="65">
        <v>16.670079923808</v>
      </c>
      <c r="U16" s="67">
        <v>68.967666546962505</v>
      </c>
      <c r="V16" s="52"/>
      <c r="W16" s="52"/>
    </row>
    <row r="17" spans="1:21" ht="12" thickBot="1">
      <c r="A17" s="50"/>
      <c r="B17" s="39" t="s">
        <v>15</v>
      </c>
      <c r="C17" s="40"/>
      <c r="D17" s="65">
        <v>1336017.0760999999</v>
      </c>
      <c r="E17" s="65">
        <v>1306516.9064</v>
      </c>
      <c r="F17" s="66">
        <v>102.257924834764</v>
      </c>
      <c r="G17" s="65">
        <v>564014.91319999995</v>
      </c>
      <c r="H17" s="66">
        <v>136.876196857981</v>
      </c>
      <c r="I17" s="65">
        <v>9278.0851999999995</v>
      </c>
      <c r="J17" s="66">
        <v>0.69445857885917806</v>
      </c>
      <c r="K17" s="65">
        <v>52678.816500000001</v>
      </c>
      <c r="L17" s="66">
        <v>9.3399687254936197</v>
      </c>
      <c r="M17" s="66">
        <v>-0.82387445625320799</v>
      </c>
      <c r="N17" s="65">
        <v>22675174.827199999</v>
      </c>
      <c r="O17" s="65">
        <v>22675174.827199999</v>
      </c>
      <c r="P17" s="65">
        <v>16750</v>
      </c>
      <c r="Q17" s="65">
        <v>14758</v>
      </c>
      <c r="R17" s="66">
        <v>13.497763924651</v>
      </c>
      <c r="S17" s="65">
        <v>79.762213498507506</v>
      </c>
      <c r="T17" s="65">
        <v>74.340247377693501</v>
      </c>
      <c r="U17" s="67">
        <v>6.7976625559864603</v>
      </c>
    </row>
    <row r="18" spans="1:21" ht="12" thickBot="1">
      <c r="A18" s="50"/>
      <c r="B18" s="39" t="s">
        <v>16</v>
      </c>
      <c r="C18" s="40"/>
      <c r="D18" s="65">
        <v>4832847.4758000001</v>
      </c>
      <c r="E18" s="65">
        <v>4553936.5975000001</v>
      </c>
      <c r="F18" s="66">
        <v>106.124610484325</v>
      </c>
      <c r="G18" s="65">
        <v>2316115.1760999998</v>
      </c>
      <c r="H18" s="66">
        <v>108.661793924161</v>
      </c>
      <c r="I18" s="65">
        <v>488245.34989999997</v>
      </c>
      <c r="J18" s="66">
        <v>10.102643469400601</v>
      </c>
      <c r="K18" s="65">
        <v>342490.1949</v>
      </c>
      <c r="L18" s="66">
        <v>14.787269581157201</v>
      </c>
      <c r="M18" s="66">
        <v>0.42557467971472202</v>
      </c>
      <c r="N18" s="65">
        <v>55126485.747000001</v>
      </c>
      <c r="O18" s="65">
        <v>55126485.747000001</v>
      </c>
      <c r="P18" s="65">
        <v>141748</v>
      </c>
      <c r="Q18" s="65">
        <v>128214</v>
      </c>
      <c r="R18" s="66">
        <v>10.5557895393639</v>
      </c>
      <c r="S18" s="65">
        <v>34.094643139938498</v>
      </c>
      <c r="T18" s="65">
        <v>31.714486514733199</v>
      </c>
      <c r="U18" s="67">
        <v>6.9810281205647202</v>
      </c>
    </row>
    <row r="19" spans="1:21" ht="12" thickBot="1">
      <c r="A19" s="50"/>
      <c r="B19" s="39" t="s">
        <v>17</v>
      </c>
      <c r="C19" s="40"/>
      <c r="D19" s="65">
        <v>2403066.6889999998</v>
      </c>
      <c r="E19" s="65">
        <v>1011496.9083</v>
      </c>
      <c r="F19" s="66">
        <v>237.57528760407001</v>
      </c>
      <c r="G19" s="65">
        <v>756339.59990000003</v>
      </c>
      <c r="H19" s="66">
        <v>217.723240898364</v>
      </c>
      <c r="I19" s="65">
        <v>-331402.02480000001</v>
      </c>
      <c r="J19" s="66">
        <v>-13.790795999003601</v>
      </c>
      <c r="K19" s="65">
        <v>60434.496700000003</v>
      </c>
      <c r="L19" s="66">
        <v>7.9903917113410898</v>
      </c>
      <c r="M19" s="66">
        <v>-6.48365656861671</v>
      </c>
      <c r="N19" s="65">
        <v>18512143.616500001</v>
      </c>
      <c r="O19" s="65">
        <v>18512143.616500001</v>
      </c>
      <c r="P19" s="65">
        <v>27975</v>
      </c>
      <c r="Q19" s="65">
        <v>27614</v>
      </c>
      <c r="R19" s="66">
        <v>1.30730788730353</v>
      </c>
      <c r="S19" s="65">
        <v>85.9005072028597</v>
      </c>
      <c r="T19" s="65">
        <v>91.357511780256402</v>
      </c>
      <c r="U19" s="67">
        <v>-6.3527035579774003</v>
      </c>
    </row>
    <row r="20" spans="1:21" ht="12" thickBot="1">
      <c r="A20" s="50"/>
      <c r="B20" s="39" t="s">
        <v>18</v>
      </c>
      <c r="C20" s="40"/>
      <c r="D20" s="65">
        <v>2768567.8333999999</v>
      </c>
      <c r="E20" s="65">
        <v>1211234.577</v>
      </c>
      <c r="F20" s="66">
        <v>228.57404221874401</v>
      </c>
      <c r="G20" s="65">
        <v>1807708.0092</v>
      </c>
      <c r="H20" s="66">
        <v>53.153486033688999</v>
      </c>
      <c r="I20" s="65">
        <v>124999.83319999999</v>
      </c>
      <c r="J20" s="66">
        <v>4.5149637184974196</v>
      </c>
      <c r="K20" s="65">
        <v>-15583.983700000001</v>
      </c>
      <c r="L20" s="66">
        <v>-0.86208522729822301</v>
      </c>
      <c r="M20" s="66">
        <v>-9.0210449142089395</v>
      </c>
      <c r="N20" s="65">
        <v>33374181.626400001</v>
      </c>
      <c r="O20" s="65">
        <v>33374181.626400001</v>
      </c>
      <c r="P20" s="65">
        <v>59651</v>
      </c>
      <c r="Q20" s="65">
        <v>51932</v>
      </c>
      <c r="R20" s="66">
        <v>14.863667873372901</v>
      </c>
      <c r="S20" s="65">
        <v>46.412764805284098</v>
      </c>
      <c r="T20" s="65">
        <v>41.250542871447301</v>
      </c>
      <c r="U20" s="67">
        <v>11.122418488736701</v>
      </c>
    </row>
    <row r="21" spans="1:21" ht="12" thickBot="1">
      <c r="A21" s="50"/>
      <c r="B21" s="39" t="s">
        <v>19</v>
      </c>
      <c r="C21" s="40"/>
      <c r="D21" s="65">
        <v>810934.16529999999</v>
      </c>
      <c r="E21" s="65">
        <v>708724.53689999995</v>
      </c>
      <c r="F21" s="66">
        <v>114.421629713439</v>
      </c>
      <c r="G21" s="65">
        <v>405507.13</v>
      </c>
      <c r="H21" s="66">
        <v>99.980248263452197</v>
      </c>
      <c r="I21" s="65">
        <v>44884.554499999998</v>
      </c>
      <c r="J21" s="66">
        <v>5.5349196544697596</v>
      </c>
      <c r="K21" s="65">
        <v>61621.109700000001</v>
      </c>
      <c r="L21" s="66">
        <v>15.196060720313399</v>
      </c>
      <c r="M21" s="66">
        <v>-0.27160424863299698</v>
      </c>
      <c r="N21" s="65">
        <v>8630577.1221999992</v>
      </c>
      <c r="O21" s="65">
        <v>8630577.1221999992</v>
      </c>
      <c r="P21" s="65">
        <v>41014</v>
      </c>
      <c r="Q21" s="65">
        <v>37877</v>
      </c>
      <c r="R21" s="66">
        <v>8.2820709137471304</v>
      </c>
      <c r="S21" s="65">
        <v>19.7721306212513</v>
      </c>
      <c r="T21" s="65">
        <v>19.698786287192799</v>
      </c>
      <c r="U21" s="67">
        <v>0.37094805543968101</v>
      </c>
    </row>
    <row r="22" spans="1:21" ht="12" thickBot="1">
      <c r="A22" s="50"/>
      <c r="B22" s="39" t="s">
        <v>20</v>
      </c>
      <c r="C22" s="40"/>
      <c r="D22" s="65">
        <v>1824492.2171</v>
      </c>
      <c r="E22" s="65">
        <v>1668726.5682999999</v>
      </c>
      <c r="F22" s="66">
        <v>109.334402157849</v>
      </c>
      <c r="G22" s="65">
        <v>945694.59600000002</v>
      </c>
      <c r="H22" s="66">
        <v>92.926154470697597</v>
      </c>
      <c r="I22" s="65">
        <v>181565.44899999999</v>
      </c>
      <c r="J22" s="66">
        <v>9.9515606204445906</v>
      </c>
      <c r="K22" s="65">
        <v>136805.04430000001</v>
      </c>
      <c r="L22" s="66">
        <v>14.4660913659276</v>
      </c>
      <c r="M22" s="66">
        <v>0.32718387636237201</v>
      </c>
      <c r="N22" s="65">
        <v>23506820.394699998</v>
      </c>
      <c r="O22" s="65">
        <v>23506820.394699998</v>
      </c>
      <c r="P22" s="65">
        <v>91527</v>
      </c>
      <c r="Q22" s="65">
        <v>83366</v>
      </c>
      <c r="R22" s="66">
        <v>9.7893625698726208</v>
      </c>
      <c r="S22" s="65">
        <v>19.933923510002501</v>
      </c>
      <c r="T22" s="65">
        <v>18.544224418827799</v>
      </c>
      <c r="U22" s="67">
        <v>6.9715281614147004</v>
      </c>
    </row>
    <row r="23" spans="1:21" ht="12" thickBot="1">
      <c r="A23" s="50"/>
      <c r="B23" s="39" t="s">
        <v>21</v>
      </c>
      <c r="C23" s="40"/>
      <c r="D23" s="65">
        <v>4148425.3204000001</v>
      </c>
      <c r="E23" s="65">
        <v>3197553.6768999998</v>
      </c>
      <c r="F23" s="66">
        <v>129.73747244242901</v>
      </c>
      <c r="G23" s="65">
        <v>2364679.6795999999</v>
      </c>
      <c r="H23" s="66">
        <v>75.432865440013103</v>
      </c>
      <c r="I23" s="65">
        <v>157258.9999</v>
      </c>
      <c r="J23" s="66">
        <v>3.79081188051462</v>
      </c>
      <c r="K23" s="65">
        <v>247722.16219999999</v>
      </c>
      <c r="L23" s="66">
        <v>10.4759289106719</v>
      </c>
      <c r="M23" s="66">
        <v>-0.36517993180991198</v>
      </c>
      <c r="N23" s="65">
        <v>59623066.530699998</v>
      </c>
      <c r="O23" s="65">
        <v>59623066.530699998</v>
      </c>
      <c r="P23" s="65">
        <v>117650</v>
      </c>
      <c r="Q23" s="65">
        <v>105958</v>
      </c>
      <c r="R23" s="66">
        <v>11.0345608637385</v>
      </c>
      <c r="S23" s="65">
        <v>35.260733705057397</v>
      </c>
      <c r="T23" s="65">
        <v>34.610348295551098</v>
      </c>
      <c r="U23" s="67">
        <v>1.84450333605231</v>
      </c>
    </row>
    <row r="24" spans="1:21" ht="12" thickBot="1">
      <c r="A24" s="50"/>
      <c r="B24" s="39" t="s">
        <v>22</v>
      </c>
      <c r="C24" s="40"/>
      <c r="D24" s="65">
        <v>666812.71100000001</v>
      </c>
      <c r="E24" s="65">
        <v>450577.17950000003</v>
      </c>
      <c r="F24" s="66">
        <v>147.99078633763801</v>
      </c>
      <c r="G24" s="65">
        <v>350504.75199999998</v>
      </c>
      <c r="H24" s="66">
        <v>90.243557953245698</v>
      </c>
      <c r="I24" s="65">
        <v>85663.479900000006</v>
      </c>
      <c r="J24" s="66">
        <v>12.846707701707301</v>
      </c>
      <c r="K24" s="65">
        <v>50047.354700000004</v>
      </c>
      <c r="L24" s="66">
        <v>14.278652262038401</v>
      </c>
      <c r="M24" s="66">
        <v>0.71164850596988705</v>
      </c>
      <c r="N24" s="65">
        <v>7072505.1025999999</v>
      </c>
      <c r="O24" s="65">
        <v>7072505.1025999999</v>
      </c>
      <c r="P24" s="65">
        <v>45243</v>
      </c>
      <c r="Q24" s="65">
        <v>44477</v>
      </c>
      <c r="R24" s="66">
        <v>1.72223846032782</v>
      </c>
      <c r="S24" s="65">
        <v>14.7384724929823</v>
      </c>
      <c r="T24" s="65">
        <v>15.0190995975448</v>
      </c>
      <c r="U24" s="67">
        <v>-1.90404470134933</v>
      </c>
    </row>
    <row r="25" spans="1:21" ht="12" thickBot="1">
      <c r="A25" s="50"/>
      <c r="B25" s="39" t="s">
        <v>23</v>
      </c>
      <c r="C25" s="40"/>
      <c r="D25" s="65">
        <v>513584.64529999997</v>
      </c>
      <c r="E25" s="65">
        <v>434388.82010000001</v>
      </c>
      <c r="F25" s="66">
        <v>118.23155236402501</v>
      </c>
      <c r="G25" s="65">
        <v>382408.02679999999</v>
      </c>
      <c r="H25" s="66">
        <v>34.302788986331997</v>
      </c>
      <c r="I25" s="65">
        <v>31708.8377</v>
      </c>
      <c r="J25" s="66">
        <v>6.1740236960312398</v>
      </c>
      <c r="K25" s="65">
        <v>38042.004200000003</v>
      </c>
      <c r="L25" s="66">
        <v>9.9480140410065303</v>
      </c>
      <c r="M25" s="66">
        <v>-0.16647825563301999</v>
      </c>
      <c r="N25" s="65">
        <v>10833602.6262</v>
      </c>
      <c r="O25" s="65">
        <v>10833602.6262</v>
      </c>
      <c r="P25" s="65">
        <v>24568</v>
      </c>
      <c r="Q25" s="65">
        <v>21917</v>
      </c>
      <c r="R25" s="66">
        <v>12.095633526486299</v>
      </c>
      <c r="S25" s="65">
        <v>20.904617604200599</v>
      </c>
      <c r="T25" s="65">
        <v>20.743126061961</v>
      </c>
      <c r="U25" s="67">
        <v>0.772516126805873</v>
      </c>
    </row>
    <row r="26" spans="1:21" ht="12" thickBot="1">
      <c r="A26" s="50"/>
      <c r="B26" s="39" t="s">
        <v>24</v>
      </c>
      <c r="C26" s="40"/>
      <c r="D26" s="65">
        <v>1449569.5441000001</v>
      </c>
      <c r="E26" s="65">
        <v>916078.52850000001</v>
      </c>
      <c r="F26" s="66">
        <v>158.236384655096</v>
      </c>
      <c r="G26" s="65">
        <v>696769.41989999998</v>
      </c>
      <c r="H26" s="66">
        <v>108.04149876555201</v>
      </c>
      <c r="I26" s="65">
        <v>220048.11</v>
      </c>
      <c r="J26" s="66">
        <v>15.180238222831999</v>
      </c>
      <c r="K26" s="65">
        <v>144371.8965</v>
      </c>
      <c r="L26" s="66">
        <v>20.720182656799199</v>
      </c>
      <c r="M26" s="66">
        <v>0.52417551708202403</v>
      </c>
      <c r="N26" s="65">
        <v>17197271.691799998</v>
      </c>
      <c r="O26" s="65">
        <v>17197271.691799998</v>
      </c>
      <c r="P26" s="65">
        <v>79313</v>
      </c>
      <c r="Q26" s="65">
        <v>75273</v>
      </c>
      <c r="R26" s="66">
        <v>5.3671303123297802</v>
      </c>
      <c r="S26" s="65">
        <v>18.276569340461201</v>
      </c>
      <c r="T26" s="65">
        <v>17.6064731935754</v>
      </c>
      <c r="U26" s="67">
        <v>3.6664219329299801</v>
      </c>
    </row>
    <row r="27" spans="1:21" ht="12" thickBot="1">
      <c r="A27" s="50"/>
      <c r="B27" s="39" t="s">
        <v>25</v>
      </c>
      <c r="C27" s="40"/>
      <c r="D27" s="65">
        <v>393554.64549999998</v>
      </c>
      <c r="E27" s="65">
        <v>356862.62050000002</v>
      </c>
      <c r="F27" s="66">
        <v>110.281834771204</v>
      </c>
      <c r="G27" s="65">
        <v>274067.87729999999</v>
      </c>
      <c r="H27" s="66">
        <v>43.597509265636198</v>
      </c>
      <c r="I27" s="65">
        <v>96136.357099999994</v>
      </c>
      <c r="J27" s="66">
        <v>24.427702276989098</v>
      </c>
      <c r="K27" s="65">
        <v>79590.786699999997</v>
      </c>
      <c r="L27" s="66">
        <v>29.0405382360365</v>
      </c>
      <c r="M27" s="66">
        <v>0.20788298603411101</v>
      </c>
      <c r="N27" s="65">
        <v>5601110.9316999996</v>
      </c>
      <c r="O27" s="65">
        <v>5601110.9316999996</v>
      </c>
      <c r="P27" s="65">
        <v>45946</v>
      </c>
      <c r="Q27" s="65">
        <v>45686</v>
      </c>
      <c r="R27" s="66">
        <v>0.56910213194414405</v>
      </c>
      <c r="S27" s="65">
        <v>8.5655910307752592</v>
      </c>
      <c r="T27" s="65">
        <v>8.7427122400735495</v>
      </c>
      <c r="U27" s="67">
        <v>-2.0678223914953602</v>
      </c>
    </row>
    <row r="28" spans="1:21" ht="12" thickBot="1">
      <c r="A28" s="50"/>
      <c r="B28" s="39" t="s">
        <v>26</v>
      </c>
      <c r="C28" s="40"/>
      <c r="D28" s="65">
        <v>1899880.1629000001</v>
      </c>
      <c r="E28" s="65">
        <v>1345699.5763999999</v>
      </c>
      <c r="F28" s="66">
        <v>141.18159775174601</v>
      </c>
      <c r="G28" s="65">
        <v>1205112.7793000001</v>
      </c>
      <c r="H28" s="66">
        <v>57.6516485040978</v>
      </c>
      <c r="I28" s="65">
        <v>8241.5895</v>
      </c>
      <c r="J28" s="66">
        <v>0.43379522882221899</v>
      </c>
      <c r="K28" s="65">
        <v>45898.327899999997</v>
      </c>
      <c r="L28" s="66">
        <v>3.8086334066310701</v>
      </c>
      <c r="M28" s="66">
        <v>-0.82043813190850501</v>
      </c>
      <c r="N28" s="65">
        <v>30753845.6556</v>
      </c>
      <c r="O28" s="65">
        <v>30753845.6556</v>
      </c>
      <c r="P28" s="65">
        <v>61327</v>
      </c>
      <c r="Q28" s="65">
        <v>49975</v>
      </c>
      <c r="R28" s="66">
        <v>22.7153576788394</v>
      </c>
      <c r="S28" s="65">
        <v>30.979505974529999</v>
      </c>
      <c r="T28" s="65">
        <v>26.441182595297601</v>
      </c>
      <c r="U28" s="67">
        <v>14.649437544173701</v>
      </c>
    </row>
    <row r="29" spans="1:21" ht="12" thickBot="1">
      <c r="A29" s="50"/>
      <c r="B29" s="39" t="s">
        <v>27</v>
      </c>
      <c r="C29" s="40"/>
      <c r="D29" s="65">
        <v>766681.33849999995</v>
      </c>
      <c r="E29" s="65">
        <v>692904.0477</v>
      </c>
      <c r="F29" s="66">
        <v>110.647547960629</v>
      </c>
      <c r="G29" s="65">
        <v>625003.25859999994</v>
      </c>
      <c r="H29" s="66">
        <v>22.668374596535301</v>
      </c>
      <c r="I29" s="65">
        <v>121147.38649999999</v>
      </c>
      <c r="J29" s="66">
        <v>15.801530625099501</v>
      </c>
      <c r="K29" s="65">
        <v>106392.83500000001</v>
      </c>
      <c r="L29" s="66">
        <v>17.022764847389599</v>
      </c>
      <c r="M29" s="66">
        <v>0.13867993554265201</v>
      </c>
      <c r="N29" s="65">
        <v>12786150.0099</v>
      </c>
      <c r="O29" s="65">
        <v>12786150.0099</v>
      </c>
      <c r="P29" s="65">
        <v>109603</v>
      </c>
      <c r="Q29" s="65">
        <v>105543</v>
      </c>
      <c r="R29" s="66">
        <v>3.84677335304093</v>
      </c>
      <c r="S29" s="65">
        <v>6.9950762159794904</v>
      </c>
      <c r="T29" s="65">
        <v>6.9521718342287002</v>
      </c>
      <c r="U29" s="67">
        <v>0.61335116910916698</v>
      </c>
    </row>
    <row r="30" spans="1:21" ht="12" thickBot="1">
      <c r="A30" s="50"/>
      <c r="B30" s="39" t="s">
        <v>28</v>
      </c>
      <c r="C30" s="40"/>
      <c r="D30" s="65">
        <v>1668649.6188000001</v>
      </c>
      <c r="E30" s="65">
        <v>1343364.2248</v>
      </c>
      <c r="F30" s="66">
        <v>124.214236764302</v>
      </c>
      <c r="G30" s="65">
        <v>940504.76340000005</v>
      </c>
      <c r="H30" s="66">
        <v>77.420645140349706</v>
      </c>
      <c r="I30" s="65">
        <v>203421.98079999999</v>
      </c>
      <c r="J30" s="66">
        <v>12.190814566948401</v>
      </c>
      <c r="K30" s="65">
        <v>161382.7567</v>
      </c>
      <c r="L30" s="66">
        <v>17.1591642041863</v>
      </c>
      <c r="M30" s="66">
        <v>0.26049390256821697</v>
      </c>
      <c r="N30" s="65">
        <v>20759614.213</v>
      </c>
      <c r="O30" s="65">
        <v>20759614.213</v>
      </c>
      <c r="P30" s="65">
        <v>87894</v>
      </c>
      <c r="Q30" s="65">
        <v>81988</v>
      </c>
      <c r="R30" s="66">
        <v>7.2034931941259703</v>
      </c>
      <c r="S30" s="65">
        <v>18.984795535531401</v>
      </c>
      <c r="T30" s="65">
        <v>17.515920324925599</v>
      </c>
      <c r="U30" s="67">
        <v>7.7371136700246597</v>
      </c>
    </row>
    <row r="31" spans="1:21" ht="12" thickBot="1">
      <c r="A31" s="50"/>
      <c r="B31" s="39" t="s">
        <v>29</v>
      </c>
      <c r="C31" s="40"/>
      <c r="D31" s="65">
        <v>3184710.9674999998</v>
      </c>
      <c r="E31" s="65">
        <v>1088159.4495000001</v>
      </c>
      <c r="F31" s="66">
        <v>292.66951354999901</v>
      </c>
      <c r="G31" s="65">
        <v>1103906.6406</v>
      </c>
      <c r="H31" s="66">
        <v>188.494592782686</v>
      </c>
      <c r="I31" s="65">
        <v>-294684.80060000002</v>
      </c>
      <c r="J31" s="66">
        <v>-9.2531097360878505</v>
      </c>
      <c r="K31" s="65">
        <v>28548.844499999999</v>
      </c>
      <c r="L31" s="66">
        <v>2.5861647579620501</v>
      </c>
      <c r="M31" s="66">
        <v>-11.322127068925701</v>
      </c>
      <c r="N31" s="65">
        <v>51003662.522699997</v>
      </c>
      <c r="O31" s="65">
        <v>51003662.522699997</v>
      </c>
      <c r="P31" s="65">
        <v>102404</v>
      </c>
      <c r="Q31" s="65">
        <v>117287</v>
      </c>
      <c r="R31" s="66">
        <v>-12.689385865441199</v>
      </c>
      <c r="S31" s="65">
        <v>31.099478218624299</v>
      </c>
      <c r="T31" s="65">
        <v>28.4251187113661</v>
      </c>
      <c r="U31" s="67">
        <v>8.5993709876989808</v>
      </c>
    </row>
    <row r="32" spans="1:21" ht="12" thickBot="1">
      <c r="A32" s="50"/>
      <c r="B32" s="39" t="s">
        <v>30</v>
      </c>
      <c r="C32" s="40"/>
      <c r="D32" s="65">
        <v>178730.4172</v>
      </c>
      <c r="E32" s="65">
        <v>180449.3052</v>
      </c>
      <c r="F32" s="66">
        <v>99.047439945476697</v>
      </c>
      <c r="G32" s="65">
        <v>134388.18030000001</v>
      </c>
      <c r="H32" s="66">
        <v>32.995637563521598</v>
      </c>
      <c r="I32" s="65">
        <v>43646.706899999997</v>
      </c>
      <c r="J32" s="66">
        <v>24.420413482926701</v>
      </c>
      <c r="K32" s="65">
        <v>38818.5285</v>
      </c>
      <c r="L32" s="66">
        <v>28.885374006362699</v>
      </c>
      <c r="M32" s="66">
        <v>0.124378192233639</v>
      </c>
      <c r="N32" s="65">
        <v>2750138.9528999999</v>
      </c>
      <c r="O32" s="65">
        <v>2750138.9528999999</v>
      </c>
      <c r="P32" s="65">
        <v>32993</v>
      </c>
      <c r="Q32" s="65">
        <v>32009</v>
      </c>
      <c r="R32" s="66">
        <v>3.0741353994189198</v>
      </c>
      <c r="S32" s="65">
        <v>5.4172223562573896</v>
      </c>
      <c r="T32" s="65">
        <v>5.1681274547783396</v>
      </c>
      <c r="U32" s="67">
        <v>4.5982033798431097</v>
      </c>
    </row>
    <row r="33" spans="1:21" ht="12" thickBot="1">
      <c r="A33" s="50"/>
      <c r="B33" s="39" t="s">
        <v>31</v>
      </c>
      <c r="C33" s="40"/>
      <c r="D33" s="65">
        <v>92.308000000000007</v>
      </c>
      <c r="E33" s="68"/>
      <c r="F33" s="68"/>
      <c r="G33" s="65">
        <v>169.8595</v>
      </c>
      <c r="H33" s="66">
        <v>-45.656262970278398</v>
      </c>
      <c r="I33" s="65">
        <v>17.973099999999999</v>
      </c>
      <c r="J33" s="66">
        <v>19.470793430688602</v>
      </c>
      <c r="K33" s="65">
        <v>31.905799999999999</v>
      </c>
      <c r="L33" s="66">
        <v>18.7836417745254</v>
      </c>
      <c r="M33" s="66">
        <v>-0.43668235869340399</v>
      </c>
      <c r="N33" s="65">
        <v>734.51779999999997</v>
      </c>
      <c r="O33" s="65">
        <v>734.51779999999997</v>
      </c>
      <c r="P33" s="65">
        <v>16</v>
      </c>
      <c r="Q33" s="65">
        <v>11</v>
      </c>
      <c r="R33" s="66">
        <v>45.454545454545503</v>
      </c>
      <c r="S33" s="65">
        <v>5.7692500000000004</v>
      </c>
      <c r="T33" s="65">
        <v>5.2447909090909102</v>
      </c>
      <c r="U33" s="67">
        <v>9.09059394044443</v>
      </c>
    </row>
    <row r="34" spans="1:21" ht="12" thickBot="1">
      <c r="A34" s="50"/>
      <c r="B34" s="39" t="s">
        <v>32</v>
      </c>
      <c r="C34" s="40"/>
      <c r="D34" s="65">
        <v>426192.17489999998</v>
      </c>
      <c r="E34" s="65">
        <v>391011.83639999997</v>
      </c>
      <c r="F34" s="66">
        <v>108.997256662075</v>
      </c>
      <c r="G34" s="65">
        <v>321847.516</v>
      </c>
      <c r="H34" s="66">
        <v>32.4205264023228</v>
      </c>
      <c r="I34" s="65">
        <v>39053.892999999996</v>
      </c>
      <c r="J34" s="66">
        <v>9.1634467500871999</v>
      </c>
      <c r="K34" s="65">
        <v>38051.127</v>
      </c>
      <c r="L34" s="66">
        <v>11.8227188679002</v>
      </c>
      <c r="M34" s="66">
        <v>2.6353122208442999E-2</v>
      </c>
      <c r="N34" s="65">
        <v>7051404.7335000001</v>
      </c>
      <c r="O34" s="65">
        <v>7051404.7335000001</v>
      </c>
      <c r="P34" s="65">
        <v>18569</v>
      </c>
      <c r="Q34" s="65">
        <v>17680</v>
      </c>
      <c r="R34" s="66">
        <v>5.0282805429864297</v>
      </c>
      <c r="S34" s="65">
        <v>22.9518108083365</v>
      </c>
      <c r="T34" s="65">
        <v>22.997769875565599</v>
      </c>
      <c r="U34" s="67">
        <v>-0.20024157402186801</v>
      </c>
    </row>
    <row r="35" spans="1:21" ht="12" thickBot="1">
      <c r="A35" s="50"/>
      <c r="B35" s="39" t="s">
        <v>37</v>
      </c>
      <c r="C35" s="40"/>
      <c r="D35" s="68"/>
      <c r="E35" s="65">
        <v>903217.49410000001</v>
      </c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9"/>
    </row>
    <row r="36" spans="1:21" ht="12" thickBot="1">
      <c r="A36" s="50"/>
      <c r="B36" s="39" t="s">
        <v>38</v>
      </c>
      <c r="C36" s="40"/>
      <c r="D36" s="68"/>
      <c r="E36" s="65">
        <v>171941.679</v>
      </c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9"/>
    </row>
    <row r="37" spans="1:21" ht="12" thickBot="1">
      <c r="A37" s="50"/>
      <c r="B37" s="39" t="s">
        <v>39</v>
      </c>
      <c r="C37" s="40"/>
      <c r="D37" s="68"/>
      <c r="E37" s="65">
        <v>346638.52669999999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9"/>
    </row>
    <row r="38" spans="1:21" ht="12" customHeight="1" thickBot="1">
      <c r="A38" s="50"/>
      <c r="B38" s="39" t="s">
        <v>33</v>
      </c>
      <c r="C38" s="40"/>
      <c r="D38" s="65">
        <v>502084.78490000003</v>
      </c>
      <c r="E38" s="65">
        <v>377584.34850000002</v>
      </c>
      <c r="F38" s="66">
        <v>132.972880601273</v>
      </c>
      <c r="G38" s="65">
        <v>328336.38</v>
      </c>
      <c r="H38" s="66">
        <v>52.9178048743792</v>
      </c>
      <c r="I38" s="65">
        <v>27087.406999999999</v>
      </c>
      <c r="J38" s="66">
        <v>5.39498662668995</v>
      </c>
      <c r="K38" s="65">
        <v>15676.7593</v>
      </c>
      <c r="L38" s="66">
        <v>4.77460319809824</v>
      </c>
      <c r="M38" s="66">
        <v>0.72787031309462003</v>
      </c>
      <c r="N38" s="65">
        <v>6090714.1627000002</v>
      </c>
      <c r="O38" s="65">
        <v>6090714.1627000002</v>
      </c>
      <c r="P38" s="65">
        <v>645</v>
      </c>
      <c r="Q38" s="65">
        <v>539</v>
      </c>
      <c r="R38" s="66">
        <v>19.666048237476801</v>
      </c>
      <c r="S38" s="65">
        <v>778.42602310077496</v>
      </c>
      <c r="T38" s="65">
        <v>741.49792857142904</v>
      </c>
      <c r="U38" s="67">
        <v>4.7439439886975601</v>
      </c>
    </row>
    <row r="39" spans="1:21" ht="12" customHeight="1" thickBot="1">
      <c r="A39" s="50"/>
      <c r="B39" s="39" t="s">
        <v>34</v>
      </c>
      <c r="C39" s="40"/>
      <c r="D39" s="65">
        <v>974990.1054</v>
      </c>
      <c r="E39" s="65">
        <v>610875.62809999997</v>
      </c>
      <c r="F39" s="66">
        <v>159.60533708514501</v>
      </c>
      <c r="G39" s="65">
        <v>572955.39099999995</v>
      </c>
      <c r="H39" s="66">
        <v>70.1685891633403</v>
      </c>
      <c r="I39" s="65">
        <v>52134.993699999999</v>
      </c>
      <c r="J39" s="66">
        <v>5.34723310639251</v>
      </c>
      <c r="K39" s="65">
        <v>56133.865899999997</v>
      </c>
      <c r="L39" s="66">
        <v>9.7972489275347403</v>
      </c>
      <c r="M39" s="66">
        <v>-7.1238140040520995E-2</v>
      </c>
      <c r="N39" s="65">
        <v>14765946.445900001</v>
      </c>
      <c r="O39" s="65">
        <v>14765946.445900001</v>
      </c>
      <c r="P39" s="65">
        <v>4028</v>
      </c>
      <c r="Q39" s="65">
        <v>3750</v>
      </c>
      <c r="R39" s="66">
        <v>7.4133333333333402</v>
      </c>
      <c r="S39" s="65">
        <v>242.05315427010899</v>
      </c>
      <c r="T39" s="65">
        <v>227.344816373333</v>
      </c>
      <c r="U39" s="67">
        <v>6.07649090181354</v>
      </c>
    </row>
    <row r="40" spans="1:21" ht="12" thickBot="1">
      <c r="A40" s="50"/>
      <c r="B40" s="39" t="s">
        <v>40</v>
      </c>
      <c r="C40" s="40"/>
      <c r="D40" s="68"/>
      <c r="E40" s="65">
        <v>367815.48940000002</v>
      </c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9"/>
    </row>
    <row r="41" spans="1:21" ht="12" thickBot="1">
      <c r="A41" s="50"/>
      <c r="B41" s="39" t="s">
        <v>41</v>
      </c>
      <c r="C41" s="40"/>
      <c r="D41" s="68"/>
      <c r="E41" s="65">
        <v>94045.452699999994</v>
      </c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9"/>
    </row>
    <row r="42" spans="1:21" ht="12" thickBot="1">
      <c r="A42" s="51"/>
      <c r="B42" s="39" t="s">
        <v>35</v>
      </c>
      <c r="C42" s="40"/>
      <c r="D42" s="70">
        <v>26115.641199999998</v>
      </c>
      <c r="E42" s="70">
        <v>0</v>
      </c>
      <c r="F42" s="71"/>
      <c r="G42" s="70">
        <v>87552.92</v>
      </c>
      <c r="H42" s="72">
        <v>-70.171593134757799</v>
      </c>
      <c r="I42" s="70">
        <v>3919.9659999999999</v>
      </c>
      <c r="J42" s="72">
        <v>15.0100316127792</v>
      </c>
      <c r="K42" s="70">
        <v>7544.7235000000001</v>
      </c>
      <c r="L42" s="72">
        <v>8.6173293820468793</v>
      </c>
      <c r="M42" s="72">
        <v>-0.480436095504361</v>
      </c>
      <c r="N42" s="70">
        <v>1117953.601</v>
      </c>
      <c r="O42" s="70">
        <v>1117953.601</v>
      </c>
      <c r="P42" s="70">
        <v>65</v>
      </c>
      <c r="Q42" s="70">
        <v>51</v>
      </c>
      <c r="R42" s="72">
        <v>27.4509803921569</v>
      </c>
      <c r="S42" s="70">
        <v>401.779095384615</v>
      </c>
      <c r="T42" s="70">
        <v>3197.4536960784299</v>
      </c>
      <c r="U42" s="73">
        <v>-695.82380786077795</v>
      </c>
    </row>
  </sheetData>
  <mergeCells count="40">
    <mergeCell ref="B18:C18"/>
    <mergeCell ref="A1:U4"/>
    <mergeCell ref="W1:W4"/>
    <mergeCell ref="B6:C6"/>
    <mergeCell ref="A7:C7"/>
    <mergeCell ref="A8:A42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41:C41"/>
    <mergeCell ref="B42:C42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25:C25"/>
    <mergeCell ref="B26:C26"/>
    <mergeCell ref="B27:C27"/>
    <mergeCell ref="B28:C2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116892</v>
      </c>
      <c r="D2" s="32">
        <v>1397165.6857555599</v>
      </c>
      <c r="E2" s="32">
        <v>1249675.7483803399</v>
      </c>
      <c r="F2" s="32">
        <v>147489.93737521401</v>
      </c>
      <c r="G2" s="32">
        <v>1249675.7483803399</v>
      </c>
      <c r="H2" s="32">
        <v>0.105563669991977</v>
      </c>
    </row>
    <row r="3" spans="1:8" ht="14.25">
      <c r="A3" s="32">
        <v>2</v>
      </c>
      <c r="B3" s="33">
        <v>13</v>
      </c>
      <c r="C3" s="32">
        <v>34492.158000000003</v>
      </c>
      <c r="D3" s="32">
        <v>160176.13309488699</v>
      </c>
      <c r="E3" s="32">
        <v>124719.48331421999</v>
      </c>
      <c r="F3" s="32">
        <v>35456.649780667103</v>
      </c>
      <c r="G3" s="32">
        <v>124719.48331421999</v>
      </c>
      <c r="H3" s="32">
        <v>0.22136038057344601</v>
      </c>
    </row>
    <row r="4" spans="1:8" ht="14.25">
      <c r="A4" s="32">
        <v>3</v>
      </c>
      <c r="B4" s="33">
        <v>14</v>
      </c>
      <c r="C4" s="32">
        <v>167004</v>
      </c>
      <c r="D4" s="32">
        <v>348254.08988546999</v>
      </c>
      <c r="E4" s="32">
        <v>332735.12794273498</v>
      </c>
      <c r="F4" s="32">
        <v>15518.961942735001</v>
      </c>
      <c r="G4" s="32">
        <v>332735.12794273498</v>
      </c>
      <c r="H4" s="32">
        <v>4.4562181445848198E-2</v>
      </c>
    </row>
    <row r="5" spans="1:8" ht="14.25">
      <c r="A5" s="32">
        <v>4</v>
      </c>
      <c r="B5" s="33">
        <v>15</v>
      </c>
      <c r="C5" s="32">
        <v>6295</v>
      </c>
      <c r="D5" s="32">
        <v>100636.608169231</v>
      </c>
      <c r="E5" s="32">
        <v>83995.1123470085</v>
      </c>
      <c r="F5" s="32">
        <v>16641.495822222201</v>
      </c>
      <c r="G5" s="32">
        <v>83995.1123470085</v>
      </c>
      <c r="H5" s="32">
        <v>0.165362248638565</v>
      </c>
    </row>
    <row r="6" spans="1:8" ht="14.25">
      <c r="A6" s="32">
        <v>5</v>
      </c>
      <c r="B6" s="33">
        <v>16</v>
      </c>
      <c r="C6" s="32">
        <v>5201</v>
      </c>
      <c r="D6" s="32">
        <v>505360.58881709399</v>
      </c>
      <c r="E6" s="32">
        <v>538225.59038034198</v>
      </c>
      <c r="F6" s="32">
        <v>-32865.001563247897</v>
      </c>
      <c r="G6" s="32">
        <v>538225.59038034198</v>
      </c>
      <c r="H6" s="32">
        <v>-6.5032775191622094E-2</v>
      </c>
    </row>
    <row r="7" spans="1:8" ht="14.25">
      <c r="A7" s="32">
        <v>6</v>
      </c>
      <c r="B7" s="33">
        <v>17</v>
      </c>
      <c r="C7" s="32">
        <v>72223</v>
      </c>
      <c r="D7" s="32">
        <v>869392.79234615399</v>
      </c>
      <c r="E7" s="32">
        <v>905656.673948718</v>
      </c>
      <c r="F7" s="32">
        <v>-36263.881602564099</v>
      </c>
      <c r="G7" s="32">
        <v>905656.673948718</v>
      </c>
      <c r="H7" s="32">
        <v>-4.1711734812870903E-2</v>
      </c>
    </row>
    <row r="8" spans="1:8" ht="14.25">
      <c r="A8" s="32">
        <v>7</v>
      </c>
      <c r="B8" s="33">
        <v>18</v>
      </c>
      <c r="C8" s="32">
        <v>124847</v>
      </c>
      <c r="D8" s="32">
        <v>343420.254700855</v>
      </c>
      <c r="E8" s="32">
        <v>296399.12533931597</v>
      </c>
      <c r="F8" s="32">
        <v>47021.1293615385</v>
      </c>
      <c r="G8" s="32">
        <v>296399.12533931597</v>
      </c>
      <c r="H8" s="32">
        <v>0.13692008178870399</v>
      </c>
    </row>
    <row r="9" spans="1:8" ht="14.25">
      <c r="A9" s="32">
        <v>8</v>
      </c>
      <c r="B9" s="33">
        <v>19</v>
      </c>
      <c r="C9" s="32">
        <v>26321</v>
      </c>
      <c r="D9" s="32">
        <v>212722.735436752</v>
      </c>
      <c r="E9" s="32">
        <v>191911.39453162401</v>
      </c>
      <c r="F9" s="32">
        <v>20811.3409051282</v>
      </c>
      <c r="G9" s="32">
        <v>191911.39453162401</v>
      </c>
      <c r="H9" s="32">
        <v>9.7833176422817997E-2</v>
      </c>
    </row>
    <row r="10" spans="1:8" ht="14.25">
      <c r="A10" s="32">
        <v>9</v>
      </c>
      <c r="B10" s="33">
        <v>21</v>
      </c>
      <c r="C10" s="32">
        <v>943614</v>
      </c>
      <c r="D10" s="32">
        <v>3967910.8461000002</v>
      </c>
      <c r="E10" s="32">
        <v>4279096.3883999996</v>
      </c>
      <c r="F10" s="32">
        <v>-311185.54229999997</v>
      </c>
      <c r="G10" s="32">
        <v>4279096.3883999996</v>
      </c>
      <c r="H10" s="32">
        <v>-7.8425537863548403E-2</v>
      </c>
    </row>
    <row r="11" spans="1:8" ht="14.25">
      <c r="A11" s="32">
        <v>10</v>
      </c>
      <c r="B11" s="33">
        <v>22</v>
      </c>
      <c r="C11" s="32">
        <v>54073.275999999998</v>
      </c>
      <c r="D11" s="32">
        <v>1336017.1633188</v>
      </c>
      <c r="E11" s="32">
        <v>1326738.99123932</v>
      </c>
      <c r="F11" s="32">
        <v>9278.1720794871799</v>
      </c>
      <c r="G11" s="32">
        <v>1326738.99123932</v>
      </c>
      <c r="H11" s="32">
        <v>6.9446503639513501E-3</v>
      </c>
    </row>
    <row r="12" spans="1:8" ht="14.25">
      <c r="A12" s="32">
        <v>11</v>
      </c>
      <c r="B12" s="33">
        <v>23</v>
      </c>
      <c r="C12" s="32">
        <v>335701.37800000003</v>
      </c>
      <c r="D12" s="32">
        <v>4832847.5091051301</v>
      </c>
      <c r="E12" s="32">
        <v>4344602.0167341903</v>
      </c>
      <c r="F12" s="32">
        <v>488245.49237093999</v>
      </c>
      <c r="G12" s="32">
        <v>4344602.0167341903</v>
      </c>
      <c r="H12" s="32">
        <v>0.10102646347750099</v>
      </c>
    </row>
    <row r="13" spans="1:8" ht="14.25">
      <c r="A13" s="32">
        <v>12</v>
      </c>
      <c r="B13" s="33">
        <v>24</v>
      </c>
      <c r="C13" s="32">
        <v>52713.374000000003</v>
      </c>
      <c r="D13" s="32">
        <v>2403066.6713735</v>
      </c>
      <c r="E13" s="32">
        <v>2734468.7143435902</v>
      </c>
      <c r="F13" s="32">
        <v>-331402.04297008499</v>
      </c>
      <c r="G13" s="32">
        <v>2734468.7143435902</v>
      </c>
      <c r="H13" s="32">
        <v>-0.13790796856279799</v>
      </c>
    </row>
    <row r="14" spans="1:8" ht="14.25">
      <c r="A14" s="32">
        <v>13</v>
      </c>
      <c r="B14" s="33">
        <v>25</v>
      </c>
      <c r="C14" s="32">
        <v>141570</v>
      </c>
      <c r="D14" s="32">
        <v>2768568.0140999998</v>
      </c>
      <c r="E14" s="32">
        <v>2643568.0002000001</v>
      </c>
      <c r="F14" s="32">
        <v>125000.01390000001</v>
      </c>
      <c r="G14" s="32">
        <v>2643568.0002000001</v>
      </c>
      <c r="H14" s="32">
        <v>4.5149699506528002E-2</v>
      </c>
    </row>
    <row r="15" spans="1:8" ht="14.25">
      <c r="A15" s="32">
        <v>14</v>
      </c>
      <c r="B15" s="33">
        <v>26</v>
      </c>
      <c r="C15" s="32">
        <v>106191</v>
      </c>
      <c r="D15" s="32">
        <v>810933.90167054697</v>
      </c>
      <c r="E15" s="32">
        <v>766049.61092790996</v>
      </c>
      <c r="F15" s="32">
        <v>44884.290742636702</v>
      </c>
      <c r="G15" s="32">
        <v>766049.61092790996</v>
      </c>
      <c r="H15" s="32">
        <v>5.5348889286998403E-2</v>
      </c>
    </row>
    <row r="16" spans="1:8" ht="14.25">
      <c r="A16" s="32">
        <v>15</v>
      </c>
      <c r="B16" s="33">
        <v>27</v>
      </c>
      <c r="C16" s="32">
        <v>234290.448</v>
      </c>
      <c r="D16" s="32">
        <v>1824492.6340256401</v>
      </c>
      <c r="E16" s="32">
        <v>1642926.7694538501</v>
      </c>
      <c r="F16" s="32">
        <v>181565.86457179501</v>
      </c>
      <c r="G16" s="32">
        <v>1642926.7694538501</v>
      </c>
      <c r="H16" s="32">
        <v>9.9515811237439702E-2</v>
      </c>
    </row>
    <row r="17" spans="1:8" ht="14.25">
      <c r="A17" s="32">
        <v>16</v>
      </c>
      <c r="B17" s="33">
        <v>29</v>
      </c>
      <c r="C17" s="32">
        <v>322693</v>
      </c>
      <c r="D17" s="32">
        <v>4148426.5136957299</v>
      </c>
      <c r="E17" s="32">
        <v>3991166.3631717898</v>
      </c>
      <c r="F17" s="32">
        <v>157260.15052393201</v>
      </c>
      <c r="G17" s="32">
        <v>3991166.3631717898</v>
      </c>
      <c r="H17" s="32">
        <v>3.7908385264810301E-2</v>
      </c>
    </row>
    <row r="18" spans="1:8" ht="14.25">
      <c r="A18" s="32">
        <v>17</v>
      </c>
      <c r="B18" s="33">
        <v>31</v>
      </c>
      <c r="C18" s="32">
        <v>60409.74</v>
      </c>
      <c r="D18" s="32">
        <v>666812.71381482505</v>
      </c>
      <c r="E18" s="32">
        <v>581149.214353282</v>
      </c>
      <c r="F18" s="32">
        <v>85663.499461542495</v>
      </c>
      <c r="G18" s="32">
        <v>581149.214353282</v>
      </c>
      <c r="H18" s="32">
        <v>0.12846710581066001</v>
      </c>
    </row>
    <row r="19" spans="1:8" ht="14.25">
      <c r="A19" s="32">
        <v>18</v>
      </c>
      <c r="B19" s="33">
        <v>32</v>
      </c>
      <c r="C19" s="32">
        <v>28268.351999999999</v>
      </c>
      <c r="D19" s="32">
        <v>513584.637755276</v>
      </c>
      <c r="E19" s="32">
        <v>481875.81299429899</v>
      </c>
      <c r="F19" s="32">
        <v>31708.8247609766</v>
      </c>
      <c r="G19" s="32">
        <v>481875.81299429899</v>
      </c>
      <c r="H19" s="32">
        <v>6.1740212673740302E-2</v>
      </c>
    </row>
    <row r="20" spans="1:8" ht="14.25">
      <c r="A20" s="32">
        <v>19</v>
      </c>
      <c r="B20" s="33">
        <v>33</v>
      </c>
      <c r="C20" s="32">
        <v>95321.214000000007</v>
      </c>
      <c r="D20" s="32">
        <v>1449569.5229799999</v>
      </c>
      <c r="E20" s="32">
        <v>1229521.4321301901</v>
      </c>
      <c r="F20" s="32">
        <v>220048.09084981499</v>
      </c>
      <c r="G20" s="32">
        <v>1229521.4321301901</v>
      </c>
      <c r="H20" s="32">
        <v>0.15180237122911</v>
      </c>
    </row>
    <row r="21" spans="1:8" ht="14.25">
      <c r="A21" s="32">
        <v>20</v>
      </c>
      <c r="B21" s="33">
        <v>34</v>
      </c>
      <c r="C21" s="32">
        <v>55903.584000000003</v>
      </c>
      <c r="D21" s="32">
        <v>393554.60694101802</v>
      </c>
      <c r="E21" s="32">
        <v>297418.29545891198</v>
      </c>
      <c r="F21" s="32">
        <v>96136.311482105899</v>
      </c>
      <c r="G21" s="32">
        <v>297418.29545891198</v>
      </c>
      <c r="H21" s="32">
        <v>0.24427693079073501</v>
      </c>
    </row>
    <row r="22" spans="1:8" ht="14.25">
      <c r="A22" s="32">
        <v>21</v>
      </c>
      <c r="B22" s="33">
        <v>35</v>
      </c>
      <c r="C22" s="32">
        <v>91693.528999999995</v>
      </c>
      <c r="D22" s="32">
        <v>1899880.16317788</v>
      </c>
      <c r="E22" s="32">
        <v>1891638.74573173</v>
      </c>
      <c r="F22" s="32">
        <v>8241.4174461415005</v>
      </c>
      <c r="G22" s="32">
        <v>1891638.74573173</v>
      </c>
      <c r="H22" s="32">
        <v>4.33786172721353E-3</v>
      </c>
    </row>
    <row r="23" spans="1:8" ht="14.25">
      <c r="A23" s="32">
        <v>22</v>
      </c>
      <c r="B23" s="33">
        <v>36</v>
      </c>
      <c r="C23" s="32">
        <v>169824.46799999999</v>
      </c>
      <c r="D23" s="32">
        <v>766681.33668230101</v>
      </c>
      <c r="E23" s="32">
        <v>645533.93879487505</v>
      </c>
      <c r="F23" s="32">
        <v>121147.39788742601</v>
      </c>
      <c r="G23" s="32">
        <v>645533.93879487505</v>
      </c>
      <c r="H23" s="32">
        <v>0.158015321478508</v>
      </c>
    </row>
    <row r="24" spans="1:8" ht="14.25">
      <c r="A24" s="32">
        <v>23</v>
      </c>
      <c r="B24" s="33">
        <v>37</v>
      </c>
      <c r="C24" s="32">
        <v>149763.98499999999</v>
      </c>
      <c r="D24" s="32">
        <v>1668649.62622301</v>
      </c>
      <c r="E24" s="32">
        <v>1465227.6093021701</v>
      </c>
      <c r="F24" s="32">
        <v>203422.01692083699</v>
      </c>
      <c r="G24" s="32">
        <v>1465227.6093021701</v>
      </c>
      <c r="H24" s="32">
        <v>0.12190816677392199</v>
      </c>
    </row>
    <row r="25" spans="1:8" ht="14.25">
      <c r="A25" s="32">
        <v>24</v>
      </c>
      <c r="B25" s="33">
        <v>38</v>
      </c>
      <c r="C25" s="32">
        <v>503101.28100000002</v>
      </c>
      <c r="D25" s="32">
        <v>3184710.8538451302</v>
      </c>
      <c r="E25" s="32">
        <v>3479395.8558106199</v>
      </c>
      <c r="F25" s="32">
        <v>-294685.00196548703</v>
      </c>
      <c r="G25" s="32">
        <v>3479395.8558106199</v>
      </c>
      <c r="H25" s="32">
        <v>-9.2531163891909393E-2</v>
      </c>
    </row>
    <row r="26" spans="1:8" ht="14.25">
      <c r="A26" s="32">
        <v>25</v>
      </c>
      <c r="B26" s="33">
        <v>39</v>
      </c>
      <c r="C26" s="32">
        <v>112677.913</v>
      </c>
      <c r="D26" s="32">
        <v>178730.28857697599</v>
      </c>
      <c r="E26" s="32">
        <v>135083.70184867701</v>
      </c>
      <c r="F26" s="32">
        <v>43646.586728298702</v>
      </c>
      <c r="G26" s="32">
        <v>135083.70184867701</v>
      </c>
      <c r="H26" s="32">
        <v>0.24420363820707899</v>
      </c>
    </row>
    <row r="27" spans="1:8" ht="14.25">
      <c r="A27" s="32">
        <v>26</v>
      </c>
      <c r="B27" s="33">
        <v>40</v>
      </c>
      <c r="C27" s="32">
        <v>24</v>
      </c>
      <c r="D27" s="32">
        <v>92.3078</v>
      </c>
      <c r="E27" s="32">
        <v>74.334900000000005</v>
      </c>
      <c r="F27" s="32">
        <v>17.972899999999999</v>
      </c>
      <c r="G27" s="32">
        <v>74.334900000000005</v>
      </c>
      <c r="H27" s="32">
        <v>0.19470618950944599</v>
      </c>
    </row>
    <row r="28" spans="1:8" ht="14.25">
      <c r="A28" s="32">
        <v>27</v>
      </c>
      <c r="B28" s="33">
        <v>42</v>
      </c>
      <c r="C28" s="32">
        <v>21715.562000000002</v>
      </c>
      <c r="D28" s="32">
        <v>426192.17440000002</v>
      </c>
      <c r="E28" s="32">
        <v>387138.27730000002</v>
      </c>
      <c r="F28" s="32">
        <v>39053.897100000002</v>
      </c>
      <c r="G28" s="32">
        <v>387138.27730000002</v>
      </c>
      <c r="H28" s="32">
        <v>9.1634477228449099E-2</v>
      </c>
    </row>
    <row r="29" spans="1:8" ht="14.25">
      <c r="A29" s="32">
        <v>28</v>
      </c>
      <c r="B29" s="33">
        <v>75</v>
      </c>
      <c r="C29" s="32">
        <v>652</v>
      </c>
      <c r="D29" s="32">
        <v>502084.78632478602</v>
      </c>
      <c r="E29" s="32">
        <v>474997.37452991499</v>
      </c>
      <c r="F29" s="32">
        <v>27087.411794871801</v>
      </c>
      <c r="G29" s="32">
        <v>474997.37452991499</v>
      </c>
      <c r="H29" s="32">
        <v>5.3949875663728303E-2</v>
      </c>
    </row>
    <row r="30" spans="1:8" ht="14.25">
      <c r="A30" s="32">
        <v>29</v>
      </c>
      <c r="B30" s="33">
        <v>76</v>
      </c>
      <c r="C30" s="32">
        <v>4405</v>
      </c>
      <c r="D30" s="32">
        <v>974990.091777778</v>
      </c>
      <c r="E30" s="32">
        <v>922855.10730427399</v>
      </c>
      <c r="F30" s="32">
        <v>52134.984473504301</v>
      </c>
      <c r="G30" s="32">
        <v>922855.10730427399</v>
      </c>
      <c r="H30" s="32">
        <v>5.34723223478532E-2</v>
      </c>
    </row>
    <row r="31" spans="1:8" ht="14.25">
      <c r="A31" s="32">
        <v>30</v>
      </c>
      <c r="B31" s="33">
        <v>99</v>
      </c>
      <c r="C31" s="32">
        <v>66</v>
      </c>
      <c r="D31" s="32">
        <v>26115.641025641002</v>
      </c>
      <c r="E31" s="32">
        <v>22195.6752136752</v>
      </c>
      <c r="F31" s="32">
        <v>3919.9658119658102</v>
      </c>
      <c r="G31" s="32">
        <v>22195.6752136752</v>
      </c>
      <c r="H31" s="32">
        <v>0.15010030992986501</v>
      </c>
    </row>
    <row r="32" spans="1:8" ht="14.25">
      <c r="A32" s="32"/>
      <c r="B32" s="33"/>
      <c r="C32" s="32"/>
      <c r="D32" s="32"/>
      <c r="E32" s="32"/>
      <c r="F32" s="32"/>
      <c r="G32" s="32"/>
      <c r="H32" s="32"/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2014-01-19T04:11:47Z</dcterms:modified>
</cp:coreProperties>
</file>