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G35" s="1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6" l="1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L35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<sst xmlns="http://schemas.openxmlformats.org/spreadsheetml/2006/main" count="113" uniqueCount="71">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</sst>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45" Type="http://schemas.openxmlformats.org/officeDocument/2006/relationships/hyperlink" Target="cid:bc84eaec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35" Type="http://schemas.openxmlformats.org/officeDocument/2006/relationships/hyperlink" Target="cid:9876b3b8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346" Type="http://schemas.openxmlformats.org/officeDocument/2006/relationships/image" Target="cid:bc84eb1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2" Type="http://schemas.openxmlformats.org/officeDocument/2006/relationships/image" Target="cid:41f092313" TargetMode="External"/><Relationship Id="rId307" Type="http://schemas.openxmlformats.org/officeDocument/2006/relationships/hyperlink" Target="cid:2722c4b82" TargetMode="External"/><Relationship Id="rId323" Type="http://schemas.openxmlformats.org/officeDocument/2006/relationships/hyperlink" Target="cid:756b0cf62" TargetMode="External"/><Relationship Id="rId328" Type="http://schemas.openxmlformats.org/officeDocument/2006/relationships/image" Target="cid:88fc8e9d13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3" Type="http://schemas.openxmlformats.org/officeDocument/2006/relationships/hyperlink" Target="cid:460f5a65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334" Type="http://schemas.openxmlformats.org/officeDocument/2006/relationships/image" Target="cid:934e91da13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4" sqref="I4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30680880.827500001</v>
      </c>
      <c r="F3" s="25">
        <f>RA!I7</f>
        <v>3036059.7832999998</v>
      </c>
      <c r="G3" s="16">
        <f>E3-F3</f>
        <v>27644821.044199999</v>
      </c>
      <c r="H3" s="27">
        <f>RA!J7</f>
        <v>9.8956082792079005</v>
      </c>
      <c r="I3" s="20">
        <f>SUM(I4:I39)</f>
        <v>30680885.485620156</v>
      </c>
      <c r="J3" s="21">
        <f>SUM(J4:J39)</f>
        <v>27644821.12957076</v>
      </c>
      <c r="K3" s="22">
        <f>E3-I3</f>
        <v>-4.6581201553344727</v>
      </c>
      <c r="L3" s="22">
        <f>G3-J3</f>
        <v>-8.5370760411024094E-2</v>
      </c>
    </row>
    <row r="4" spans="1:12">
      <c r="A4" s="59">
        <f>RA!A8</f>
        <v>41661</v>
      </c>
      <c r="B4" s="12">
        <v>12</v>
      </c>
      <c r="C4" s="56" t="s">
        <v>6</v>
      </c>
      <c r="D4" s="56"/>
      <c r="E4" s="15">
        <f>VLOOKUP(C4,RA!B8:D39,3,0)</f>
        <v>1265717.3436</v>
      </c>
      <c r="F4" s="25">
        <f>VLOOKUP(C4,RA!B8:I43,8,0)</f>
        <v>146439.63690000001</v>
      </c>
      <c r="G4" s="16">
        <f t="shared" ref="G4:G39" si="0">E4-F4</f>
        <v>1119277.7067</v>
      </c>
      <c r="H4" s="27">
        <f>RA!J8</f>
        <v>11.569695053991399</v>
      </c>
      <c r="I4" s="20">
        <f>VLOOKUP(B4,RMS!B:D,3,FALSE)</f>
        <v>1265718.4829128201</v>
      </c>
      <c r="J4" s="21">
        <f>VLOOKUP(B4,RMS!B:E,4,FALSE)</f>
        <v>1119277.71257521</v>
      </c>
      <c r="K4" s="22">
        <f t="shared" ref="K4:K39" si="1">E4-I4</f>
        <v>-1.1393128200434148</v>
      </c>
      <c r="L4" s="22">
        <f t="shared" ref="L4:L39" si="2">G4-J4</f>
        <v>-5.8752100449055433E-3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164130.8167</v>
      </c>
      <c r="F5" s="25">
        <f>VLOOKUP(C5,RA!B9:I44,8,0)</f>
        <v>40340.798999999999</v>
      </c>
      <c r="G5" s="16">
        <f t="shared" si="0"/>
        <v>123790.0177</v>
      </c>
      <c r="H5" s="27">
        <f>RA!J9</f>
        <v>24.5784428610596</v>
      </c>
      <c r="I5" s="20">
        <f>VLOOKUP(B5,RMS!B:D,3,FALSE)</f>
        <v>164130.87932429501</v>
      </c>
      <c r="J5" s="21">
        <f>VLOOKUP(B5,RMS!B:E,4,FALSE)</f>
        <v>123790.00595367199</v>
      </c>
      <c r="K5" s="22">
        <f t="shared" si="1"/>
        <v>-6.2624295009300113E-2</v>
      </c>
      <c r="L5" s="22">
        <f t="shared" si="2"/>
        <v>1.1746328003937379E-2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305602.58069999999</v>
      </c>
      <c r="F6" s="25">
        <f>VLOOKUP(C6,RA!B10:I45,8,0)</f>
        <v>71231.335800000001</v>
      </c>
      <c r="G6" s="16">
        <f t="shared" si="0"/>
        <v>234371.24489999999</v>
      </c>
      <c r="H6" s="27">
        <f>RA!J10</f>
        <v>23.308486347477999</v>
      </c>
      <c r="I6" s="20">
        <f>VLOOKUP(B6,RMS!B:D,3,FALSE)</f>
        <v>305604.57976153801</v>
      </c>
      <c r="J6" s="21">
        <f>VLOOKUP(B6,RMS!B:E,4,FALSE)</f>
        <v>234371.24530341901</v>
      </c>
      <c r="K6" s="22">
        <f t="shared" si="1"/>
        <v>-1.9990615380229428</v>
      </c>
      <c r="L6" s="22">
        <f t="shared" si="2"/>
        <v>-4.0341902058571577E-4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121935.81329999999</v>
      </c>
      <c r="F7" s="25">
        <f>VLOOKUP(C7,RA!B11:I46,8,0)</f>
        <v>19059.6158</v>
      </c>
      <c r="G7" s="16">
        <f t="shared" si="0"/>
        <v>102876.19749999999</v>
      </c>
      <c r="H7" s="27">
        <f>RA!J11</f>
        <v>15.630859617188399</v>
      </c>
      <c r="I7" s="20">
        <f>VLOOKUP(B7,RMS!B:D,3,FALSE)</f>
        <v>121935.856011111</v>
      </c>
      <c r="J7" s="21">
        <f>VLOOKUP(B7,RMS!B:E,4,FALSE)</f>
        <v>102876.197295726</v>
      </c>
      <c r="K7" s="22">
        <f t="shared" si="1"/>
        <v>-4.2711111003882252E-2</v>
      </c>
      <c r="L7" s="22">
        <f t="shared" si="2"/>
        <v>2.0427399431355298E-4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360395.40789999999</v>
      </c>
      <c r="F8" s="25">
        <f>VLOOKUP(C8,RA!B12:I47,8,0)</f>
        <v>-25768.2984</v>
      </c>
      <c r="G8" s="16">
        <f t="shared" si="0"/>
        <v>386163.70629999996</v>
      </c>
      <c r="H8" s="27">
        <f>RA!J12</f>
        <v>-7.1500074182826499</v>
      </c>
      <c r="I8" s="20">
        <f>VLOOKUP(B8,RMS!B:D,3,FALSE)</f>
        <v>360395.39937606797</v>
      </c>
      <c r="J8" s="21">
        <f>VLOOKUP(B8,RMS!B:E,4,FALSE)</f>
        <v>386163.70605213701</v>
      </c>
      <c r="K8" s="22">
        <f t="shared" si="1"/>
        <v>8.5239320178516209E-3</v>
      </c>
      <c r="L8" s="22">
        <f t="shared" si="2"/>
        <v>2.4786294670775533E-4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476990.22979999997</v>
      </c>
      <c r="F9" s="25">
        <f>VLOOKUP(C9,RA!B13:I48,8,0)</f>
        <v>79307.481700000004</v>
      </c>
      <c r="G9" s="16">
        <f t="shared" si="0"/>
        <v>397682.74809999997</v>
      </c>
      <c r="H9" s="27">
        <f>RA!J13</f>
        <v>16.626646993011398</v>
      </c>
      <c r="I9" s="20">
        <f>VLOOKUP(B9,RMS!B:D,3,FALSE)</f>
        <v>476990.46340000001</v>
      </c>
      <c r="J9" s="21">
        <f>VLOOKUP(B9,RMS!B:E,4,FALSE)</f>
        <v>397682.74807692302</v>
      </c>
      <c r="K9" s="22">
        <f t="shared" si="1"/>
        <v>-0.23360000003594905</v>
      </c>
      <c r="L9" s="22">
        <f t="shared" si="2"/>
        <v>2.3076951038092375E-5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264738.50290000002</v>
      </c>
      <c r="F10" s="25">
        <f>VLOOKUP(C10,RA!B14:I49,8,0)</f>
        <v>36632.504099999998</v>
      </c>
      <c r="G10" s="16">
        <f t="shared" si="0"/>
        <v>228105.99880000003</v>
      </c>
      <c r="H10" s="27">
        <f>RA!J14</f>
        <v>13.837240786179599</v>
      </c>
      <c r="I10" s="20">
        <f>VLOOKUP(B10,RMS!B:D,3,FALSE)</f>
        <v>264738.50609914499</v>
      </c>
      <c r="J10" s="21">
        <f>VLOOKUP(B10,RMS!B:E,4,FALSE)</f>
        <v>228106.00262478599</v>
      </c>
      <c r="K10" s="22">
        <f t="shared" si="1"/>
        <v>-3.1991449650377035E-3</v>
      </c>
      <c r="L10" s="22">
        <f t="shared" si="2"/>
        <v>-3.8247859629336745E-3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154601.698</v>
      </c>
      <c r="F11" s="25">
        <f>VLOOKUP(C11,RA!B15:I50,8,0)</f>
        <v>28995.0082</v>
      </c>
      <c r="G11" s="16">
        <f t="shared" si="0"/>
        <v>125606.68980000001</v>
      </c>
      <c r="H11" s="27">
        <f>RA!J15</f>
        <v>18.754650547240399</v>
      </c>
      <c r="I11" s="20">
        <f>VLOOKUP(B11,RMS!B:D,3,FALSE)</f>
        <v>154601.76213247899</v>
      </c>
      <c r="J11" s="21">
        <f>VLOOKUP(B11,RMS!B:E,4,FALSE)</f>
        <v>125606.68861111101</v>
      </c>
      <c r="K11" s="22">
        <f t="shared" si="1"/>
        <v>-6.4132478990359232E-2</v>
      </c>
      <c r="L11" s="22">
        <f t="shared" si="2"/>
        <v>1.188889000331983E-3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1265621.4622</v>
      </c>
      <c r="F12" s="25">
        <f>VLOOKUP(C12,RA!B16:I51,8,0)</f>
        <v>52508.766799999998</v>
      </c>
      <c r="G12" s="16">
        <f t="shared" si="0"/>
        <v>1213112.6953999999</v>
      </c>
      <c r="H12" s="27">
        <f>RA!J16</f>
        <v>4.1488524308623296</v>
      </c>
      <c r="I12" s="20">
        <f>VLOOKUP(B12,RMS!B:D,3,FALSE)</f>
        <v>1265621.2664999999</v>
      </c>
      <c r="J12" s="21">
        <f>VLOOKUP(B12,RMS!B:E,4,FALSE)</f>
        <v>1213112.6954000001</v>
      </c>
      <c r="K12" s="22">
        <f t="shared" si="1"/>
        <v>0.19570000004023314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1757322.8326999999</v>
      </c>
      <c r="F13" s="25">
        <f>VLOOKUP(C13,RA!B17:I52,8,0)</f>
        <v>-6178.7083000000002</v>
      </c>
      <c r="G13" s="16">
        <f t="shared" si="0"/>
        <v>1763501.541</v>
      </c>
      <c r="H13" s="27">
        <f>RA!J17</f>
        <v>-0.35159779324706403</v>
      </c>
      <c r="I13" s="20">
        <f>VLOOKUP(B13,RMS!B:D,3,FALSE)</f>
        <v>1757322.9355188</v>
      </c>
      <c r="J13" s="21">
        <f>VLOOKUP(B13,RMS!B:E,4,FALSE)</f>
        <v>1763501.54113932</v>
      </c>
      <c r="K13" s="22">
        <f t="shared" si="1"/>
        <v>-0.10281880013644695</v>
      </c>
      <c r="L13" s="22">
        <f t="shared" si="2"/>
        <v>-1.3932003639638424E-4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5683301.3974000001</v>
      </c>
      <c r="F14" s="25">
        <f>VLOOKUP(C14,RA!B18:I53,8,0)</f>
        <v>685471.00890000002</v>
      </c>
      <c r="G14" s="16">
        <f t="shared" si="0"/>
        <v>4997830.3885000004</v>
      </c>
      <c r="H14" s="27">
        <f>RA!J18</f>
        <v>12.061141244657399</v>
      </c>
      <c r="I14" s="20">
        <f>VLOOKUP(B14,RMS!B:D,3,FALSE)</f>
        <v>5683301.4808854703</v>
      </c>
      <c r="J14" s="21">
        <f>VLOOKUP(B14,RMS!B:E,4,FALSE)</f>
        <v>4997830.3933487199</v>
      </c>
      <c r="K14" s="22">
        <f t="shared" si="1"/>
        <v>-8.3485470153391361E-2</v>
      </c>
      <c r="L14" s="22">
        <f t="shared" si="2"/>
        <v>-4.8487195745110512E-3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1144617.3467000001</v>
      </c>
      <c r="F15" s="25">
        <f>VLOOKUP(C15,RA!B19:I54,8,0)</f>
        <v>78267.583199999994</v>
      </c>
      <c r="G15" s="16">
        <f t="shared" si="0"/>
        <v>1066349.7635000001</v>
      </c>
      <c r="H15" s="27">
        <f>RA!J19</f>
        <v>6.8378819721411803</v>
      </c>
      <c r="I15" s="20">
        <f>VLOOKUP(B15,RMS!B:D,3,FALSE)</f>
        <v>1144617.3392923099</v>
      </c>
      <c r="J15" s="21">
        <f>VLOOKUP(B15,RMS!B:E,4,FALSE)</f>
        <v>1066349.7637324799</v>
      </c>
      <c r="K15" s="22">
        <f t="shared" si="1"/>
        <v>7.4076901655644178E-3</v>
      </c>
      <c r="L15" s="22">
        <f t="shared" si="2"/>
        <v>-2.3247976787388325E-4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2325296.6294</v>
      </c>
      <c r="F16" s="25">
        <f>VLOOKUP(C16,RA!B20:I55,8,0)</f>
        <v>157775.9626</v>
      </c>
      <c r="G16" s="16">
        <f t="shared" si="0"/>
        <v>2167520.6667999998</v>
      </c>
      <c r="H16" s="27">
        <f>RA!J20</f>
        <v>6.7851972348453096</v>
      </c>
      <c r="I16" s="20">
        <f>VLOOKUP(B16,RMS!B:D,3,FALSE)</f>
        <v>2325296.6650999999</v>
      </c>
      <c r="J16" s="21">
        <f>VLOOKUP(B16,RMS!B:E,4,FALSE)</f>
        <v>2167520.6667999998</v>
      </c>
      <c r="K16" s="22">
        <f t="shared" si="1"/>
        <v>-3.5699999891221523E-2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712103.17480000004</v>
      </c>
      <c r="F17" s="25">
        <f>VLOOKUP(C17,RA!B21:I56,8,0)</f>
        <v>61281.845399999998</v>
      </c>
      <c r="G17" s="16">
        <f t="shared" si="0"/>
        <v>650821.32940000005</v>
      </c>
      <c r="H17" s="27">
        <f>RA!J21</f>
        <v>8.60575371219368</v>
      </c>
      <c r="I17" s="20">
        <f>VLOOKUP(B17,RMS!B:D,3,FALSE)</f>
        <v>712103.15498764103</v>
      </c>
      <c r="J17" s="21">
        <f>VLOOKUP(B17,RMS!B:E,4,FALSE)</f>
        <v>650821.32904073095</v>
      </c>
      <c r="K17" s="22">
        <f t="shared" si="1"/>
        <v>1.9812359008938074E-2</v>
      </c>
      <c r="L17" s="22">
        <f t="shared" si="2"/>
        <v>3.5926909185945988E-4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1971703.0811999999</v>
      </c>
      <c r="F18" s="25">
        <f>VLOOKUP(C18,RA!B22:I57,8,0)</f>
        <v>194301.3768</v>
      </c>
      <c r="G18" s="16">
        <f t="shared" si="0"/>
        <v>1777401.7043999999</v>
      </c>
      <c r="H18" s="27">
        <f>RA!J22</f>
        <v>9.8544947590053003</v>
      </c>
      <c r="I18" s="20">
        <f>VLOOKUP(B18,RMS!B:D,3,FALSE)</f>
        <v>1971703.25272222</v>
      </c>
      <c r="J18" s="21">
        <f>VLOOKUP(B18,RMS!B:E,4,FALSE)</f>
        <v>1777401.70161111</v>
      </c>
      <c r="K18" s="22">
        <f t="shared" si="1"/>
        <v>-0.17152222013100982</v>
      </c>
      <c r="L18" s="22">
        <f t="shared" si="2"/>
        <v>2.7888899203389883E-3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3396171.4265000001</v>
      </c>
      <c r="F19" s="25">
        <f>VLOOKUP(C19,RA!B23:I58,8,0)</f>
        <v>270736.81510000001</v>
      </c>
      <c r="G19" s="16">
        <f t="shared" si="0"/>
        <v>3125434.6113999998</v>
      </c>
      <c r="H19" s="27">
        <f>RA!J23</f>
        <v>7.9718241837696002</v>
      </c>
      <c r="I19" s="20">
        <f>VLOOKUP(B19,RMS!B:D,3,FALSE)</f>
        <v>3396172.5625504302</v>
      </c>
      <c r="J19" s="21">
        <f>VLOOKUP(B19,RMS!B:E,4,FALSE)</f>
        <v>3125434.66162821</v>
      </c>
      <c r="K19" s="22">
        <f t="shared" si="1"/>
        <v>-1.1360504301264882</v>
      </c>
      <c r="L19" s="22">
        <f t="shared" si="2"/>
        <v>-5.0228210166096687E-2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538481.29850000003</v>
      </c>
      <c r="F20" s="25">
        <f>VLOOKUP(C20,RA!B24:I59,8,0)</f>
        <v>83084.170899999997</v>
      </c>
      <c r="G20" s="16">
        <f t="shared" si="0"/>
        <v>455397.12760000001</v>
      </c>
      <c r="H20" s="27">
        <f>RA!J24</f>
        <v>15.429351238648501</v>
      </c>
      <c r="I20" s="20">
        <f>VLOOKUP(B20,RMS!B:D,3,FALSE)</f>
        <v>538481.31494781002</v>
      </c>
      <c r="J20" s="21">
        <f>VLOOKUP(B20,RMS!B:E,4,FALSE)</f>
        <v>455397.12668248801</v>
      </c>
      <c r="K20" s="22">
        <f t="shared" si="1"/>
        <v>-1.6447809990495443E-2</v>
      </c>
      <c r="L20" s="22">
        <f t="shared" si="2"/>
        <v>9.1751199215650558E-4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490140.7328</v>
      </c>
      <c r="F21" s="25">
        <f>VLOOKUP(C21,RA!B25:I60,8,0)</f>
        <v>34234.561500000003</v>
      </c>
      <c r="G21" s="16">
        <f t="shared" si="0"/>
        <v>455906.17129999999</v>
      </c>
      <c r="H21" s="27">
        <f>RA!J25</f>
        <v>6.9846391472975702</v>
      </c>
      <c r="I21" s="20">
        <f>VLOOKUP(B21,RMS!B:D,3,FALSE)</f>
        <v>490140.73998562101</v>
      </c>
      <c r="J21" s="21">
        <f>VLOOKUP(B21,RMS!B:E,4,FALSE)</f>
        <v>455906.17506318103</v>
      </c>
      <c r="K21" s="22">
        <f t="shared" si="1"/>
        <v>-7.185621012467891E-3</v>
      </c>
      <c r="L21" s="22">
        <f t="shared" si="2"/>
        <v>-3.763181040994823E-3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1349553.1103000001</v>
      </c>
      <c r="F22" s="25">
        <f>VLOOKUP(C22,RA!B26:I61,8,0)</f>
        <v>276454.27049999998</v>
      </c>
      <c r="G22" s="16">
        <f t="shared" si="0"/>
        <v>1073098.8398000002</v>
      </c>
      <c r="H22" s="27">
        <f>RA!J26</f>
        <v>20.4848752072118</v>
      </c>
      <c r="I22" s="20">
        <f>VLOOKUP(B22,RMS!B:D,3,FALSE)</f>
        <v>1349553.0826171499</v>
      </c>
      <c r="J22" s="21">
        <f>VLOOKUP(B22,RMS!B:E,4,FALSE)</f>
        <v>1073098.83406277</v>
      </c>
      <c r="K22" s="22">
        <f t="shared" si="1"/>
        <v>2.7682850137352943E-2</v>
      </c>
      <c r="L22" s="22">
        <f t="shared" si="2"/>
        <v>5.7372301816940308E-3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352385.2708</v>
      </c>
      <c r="F23" s="25">
        <f>VLOOKUP(C23,RA!B27:I62,8,0)</f>
        <v>94934.573399999994</v>
      </c>
      <c r="G23" s="16">
        <f t="shared" si="0"/>
        <v>257450.6974</v>
      </c>
      <c r="H23" s="27">
        <f>RA!J27</f>
        <v>26.940562295488501</v>
      </c>
      <c r="I23" s="20">
        <f>VLOOKUP(B23,RMS!B:D,3,FALSE)</f>
        <v>352385.23081252602</v>
      </c>
      <c r="J23" s="21">
        <f>VLOOKUP(B23,RMS!B:E,4,FALSE)</f>
        <v>257450.69116520099</v>
      </c>
      <c r="K23" s="22">
        <f t="shared" si="1"/>
        <v>3.9987473981454968E-2</v>
      </c>
      <c r="L23" s="22">
        <f t="shared" si="2"/>
        <v>6.2347990169655532E-3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1225802.4332000001</v>
      </c>
      <c r="F24" s="25">
        <f>VLOOKUP(C24,RA!B28:I63,8,0)</f>
        <v>97444.645699999994</v>
      </c>
      <c r="G24" s="16">
        <f t="shared" si="0"/>
        <v>1128357.7875000001</v>
      </c>
      <c r="H24" s="27">
        <f>RA!J28</f>
        <v>7.9494576826395598</v>
      </c>
      <c r="I24" s="20">
        <f>VLOOKUP(B24,RMS!B:D,3,FALSE)</f>
        <v>1225802.4338415901</v>
      </c>
      <c r="J24" s="21">
        <f>VLOOKUP(B24,RMS!B:E,4,FALSE)</f>
        <v>1128357.7743718601</v>
      </c>
      <c r="K24" s="22">
        <f t="shared" si="1"/>
        <v>-6.4158998429775238E-4</v>
      </c>
      <c r="L24" s="22">
        <f t="shared" si="2"/>
        <v>1.3128140009939671E-2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667852.79020000005</v>
      </c>
      <c r="F25" s="25">
        <f>VLOOKUP(C25,RA!B29:I64,8,0)</f>
        <v>112214.482</v>
      </c>
      <c r="G25" s="16">
        <f t="shared" si="0"/>
        <v>555638.30820000009</v>
      </c>
      <c r="H25" s="27">
        <f>RA!J29</f>
        <v>16.802277934093102</v>
      </c>
      <c r="I25" s="20">
        <f>VLOOKUP(B25,RMS!B:D,3,FALSE)</f>
        <v>667852.78967168101</v>
      </c>
      <c r="J25" s="21">
        <f>VLOOKUP(B25,RMS!B:E,4,FALSE)</f>
        <v>555638.32732450496</v>
      </c>
      <c r="K25" s="22">
        <f t="shared" si="1"/>
        <v>5.2831904031336308E-4</v>
      </c>
      <c r="L25" s="22">
        <f t="shared" si="2"/>
        <v>-1.9124504877254367E-2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1533741.4288999999</v>
      </c>
      <c r="F26" s="25">
        <f>VLOOKUP(C26,RA!B30:I65,8,0)</f>
        <v>224432.5656</v>
      </c>
      <c r="G26" s="16">
        <f t="shared" si="0"/>
        <v>1309308.8632999999</v>
      </c>
      <c r="H26" s="27">
        <f>RA!J30</f>
        <v>14.633011886557901</v>
      </c>
      <c r="I26" s="20">
        <f>VLOOKUP(B26,RMS!B:D,3,FALSE)</f>
        <v>1533741.41942743</v>
      </c>
      <c r="J26" s="21">
        <f>VLOOKUP(B26,RMS!B:E,4,FALSE)</f>
        <v>1309308.8609454799</v>
      </c>
      <c r="K26" s="22">
        <f t="shared" si="1"/>
        <v>9.4725699163973331E-3</v>
      </c>
      <c r="L26" s="22">
        <f t="shared" si="2"/>
        <v>2.3545199073851109E-3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1034395.7781999999</v>
      </c>
      <c r="F27" s="25">
        <f>VLOOKUP(C27,RA!B31:I66,8,0)</f>
        <v>50633.209199999998</v>
      </c>
      <c r="G27" s="16">
        <f t="shared" si="0"/>
        <v>983762.5689999999</v>
      </c>
      <c r="H27" s="27">
        <f>RA!J31</f>
        <v>4.8949551290811701</v>
      </c>
      <c r="I27" s="20">
        <f>VLOOKUP(B27,RMS!B:D,3,FALSE)</f>
        <v>1034395.77315752</v>
      </c>
      <c r="J27" s="21">
        <f>VLOOKUP(B27,RMS!B:E,4,FALSE)</f>
        <v>983762.60000176996</v>
      </c>
      <c r="K27" s="22">
        <f t="shared" si="1"/>
        <v>5.0424799555912614E-3</v>
      </c>
      <c r="L27" s="22">
        <f t="shared" si="2"/>
        <v>-3.1001770053990185E-2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169659.753</v>
      </c>
      <c r="F28" s="25">
        <f>VLOOKUP(C28,RA!B32:I67,8,0)</f>
        <v>42137.767500000002</v>
      </c>
      <c r="G28" s="16">
        <f t="shared" si="0"/>
        <v>127521.9855</v>
      </c>
      <c r="H28" s="27">
        <f>RA!J32</f>
        <v>24.836631407803601</v>
      </c>
      <c r="I28" s="20">
        <f>VLOOKUP(B28,RMS!B:D,3,FALSE)</f>
        <v>169659.64086369399</v>
      </c>
      <c r="J28" s="21">
        <f>VLOOKUP(B28,RMS!B:E,4,FALSE)</f>
        <v>127521.972563923</v>
      </c>
      <c r="K28" s="22">
        <f t="shared" si="1"/>
        <v>0.11213630600832403</v>
      </c>
      <c r="L28" s="22">
        <f t="shared" si="2"/>
        <v>1.2936076993355528E-2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78.547300000000007</v>
      </c>
      <c r="F29" s="25">
        <f>VLOOKUP(C29,RA!B33:I68,8,0)</f>
        <v>15.3057</v>
      </c>
      <c r="G29" s="16">
        <f t="shared" si="0"/>
        <v>63.241600000000005</v>
      </c>
      <c r="H29" s="27">
        <f>RA!J33</f>
        <v>19.485965781128101</v>
      </c>
      <c r="I29" s="20">
        <f>VLOOKUP(B29,RMS!B:D,3,FALSE)</f>
        <v>78.5471</v>
      </c>
      <c r="J29" s="21">
        <f>VLOOKUP(B29,RMS!B:E,4,FALSE)</f>
        <v>63.241599999999998</v>
      </c>
      <c r="K29" s="22">
        <f t="shared" si="1"/>
        <v>2.0000000000663931E-4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 t="e">
        <f>VLOOKUP(C30,RA!B34:D65,3,0)</f>
        <v>#N/A</v>
      </c>
      <c r="F30" s="25" t="e">
        <f>VLOOKUP(C30,RA!B34:I69,8,0)</f>
        <v>#N/A</v>
      </c>
      <c r="G30" s="16" t="e">
        <f t="shared" si="0"/>
        <v>#N/A</v>
      </c>
      <c r="H30" s="27">
        <f>RA!J34</f>
        <v>8.7109246118060195</v>
      </c>
      <c r="I30" s="20">
        <v>0</v>
      </c>
      <c r="J30" s="21">
        <v>0</v>
      </c>
      <c r="K30" s="22" t="e">
        <f t="shared" si="1"/>
        <v>#N/A</v>
      </c>
      <c r="L30" s="22" t="e">
        <f t="shared" si="2"/>
        <v>#N/A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418273.73009999999</v>
      </c>
      <c r="F31" s="25" t="e">
        <f>VLOOKUP(C31,RA!B35:I70,8,0)</f>
        <v>#N/A</v>
      </c>
      <c r="G31" s="16" t="e">
        <f t="shared" si="0"/>
        <v>#N/A</v>
      </c>
      <c r="H31" s="27">
        <f>RA!J35</f>
        <v>0</v>
      </c>
      <c r="I31" s="20">
        <f>VLOOKUP(B31,RMS!B:D,3,FALSE)</f>
        <v>418273.73</v>
      </c>
      <c r="J31" s="21">
        <f>VLOOKUP(B31,RMS!B:E,4,FALSE)</f>
        <v>381838.2464</v>
      </c>
      <c r="K31" s="22">
        <f t="shared" si="1"/>
        <v>1.0000000474974513E-4</v>
      </c>
      <c r="L31" s="22" t="e">
        <f t="shared" si="2"/>
        <v>#N/A</v>
      </c>
    </row>
    <row r="32" spans="1:12">
      <c r="A32" s="59"/>
      <c r="B32" s="12">
        <v>71</v>
      </c>
      <c r="C32" s="56" t="s">
        <v>37</v>
      </c>
      <c r="D32" s="56"/>
      <c r="E32" s="15" t="e">
        <f>VLOOKUP(C32,RA!B36:D67,3,0)</f>
        <v>#N/A</v>
      </c>
      <c r="F32" s="25" t="e">
        <f>VLOOKUP(C32,RA!B36:I71,8,0)</f>
        <v>#N/A</v>
      </c>
      <c r="G32" s="16" t="e">
        <f t="shared" si="0"/>
        <v>#N/A</v>
      </c>
      <c r="H32" s="27">
        <f>RA!J36</f>
        <v>0</v>
      </c>
      <c r="I32" s="20">
        <v>0</v>
      </c>
      <c r="J32" s="21">
        <v>0</v>
      </c>
      <c r="K32" s="22" t="e">
        <f t="shared" si="1"/>
        <v>#N/A</v>
      </c>
      <c r="L32" s="22" t="e">
        <f t="shared" si="2"/>
        <v>#N/A</v>
      </c>
    </row>
    <row r="33" spans="1:12">
      <c r="A33" s="59"/>
      <c r="B33" s="12">
        <v>72</v>
      </c>
      <c r="C33" s="56" t="s">
        <v>38</v>
      </c>
      <c r="D33" s="56"/>
      <c r="E33" s="15" t="e">
        <f>VLOOKUP(C33,RA!B37:D68,3,0)</f>
        <v>#N/A</v>
      </c>
      <c r="F33" s="25" t="e">
        <f>VLOOKUP(C33,RA!B37:I72,8,0)</f>
        <v>#N/A</v>
      </c>
      <c r="G33" s="16" t="e">
        <f t="shared" si="0"/>
        <v>#N/A</v>
      </c>
      <c r="H33" s="27">
        <f>RA!J37</f>
        <v>0</v>
      </c>
      <c r="I33" s="20">
        <v>0</v>
      </c>
      <c r="J33" s="21">
        <v>0</v>
      </c>
      <c r="K33" s="22" t="e">
        <f t="shared" si="1"/>
        <v>#N/A</v>
      </c>
      <c r="L33" s="22" t="e">
        <f t="shared" si="2"/>
        <v>#N/A</v>
      </c>
    </row>
    <row r="34" spans="1:12">
      <c r="A34" s="59"/>
      <c r="B34" s="12">
        <v>73</v>
      </c>
      <c r="C34" s="56" t="s">
        <v>39</v>
      </c>
      <c r="D34" s="56"/>
      <c r="E34" s="15" t="e">
        <f>VLOOKUP(C34,RA!B38:D69,3,0)</f>
        <v>#N/A</v>
      </c>
      <c r="F34" s="25" t="e">
        <f>VLOOKUP(C34,RA!B38:I73,8,0)</f>
        <v>#N/A</v>
      </c>
      <c r="G34" s="16" t="e">
        <f t="shared" si="0"/>
        <v>#N/A</v>
      </c>
      <c r="H34" s="27">
        <f>RA!J38</f>
        <v>5.6998598724708698</v>
      </c>
      <c r="I34" s="20">
        <v>0</v>
      </c>
      <c r="J34" s="21">
        <v>0</v>
      </c>
      <c r="K34" s="22" t="e">
        <f t="shared" si="1"/>
        <v>#N/A</v>
      </c>
      <c r="L34" s="22" t="e">
        <f t="shared" si="2"/>
        <v>#N/A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460599.5724</v>
      </c>
      <c r="F35" s="25">
        <f>VLOOKUP(C35,RA!B8:I74,8,0)</f>
        <v>26253.530200000001</v>
      </c>
      <c r="G35" s="16">
        <f t="shared" si="0"/>
        <v>434346.04220000003</v>
      </c>
      <c r="H35" s="27">
        <f>RA!J39</f>
        <v>5.5274577435321604</v>
      </c>
      <c r="I35" s="20">
        <f>VLOOKUP(B35,RMS!B:D,3,FALSE)</f>
        <v>460599.57264957298</v>
      </c>
      <c r="J35" s="21">
        <f>VLOOKUP(B35,RMS!B:E,4,FALSE)</f>
        <v>434346.04256410297</v>
      </c>
      <c r="K35" s="22">
        <f t="shared" si="1"/>
        <v>-2.4957297137007117E-4</v>
      </c>
      <c r="L35" s="22">
        <f t="shared" si="2"/>
        <v>-3.6410294706001878E-4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952177.85719999997</v>
      </c>
      <c r="F36" s="25">
        <f>VLOOKUP(C36,RA!B8:I75,8,0)</f>
        <v>52631.2287</v>
      </c>
      <c r="G36" s="16">
        <f t="shared" si="0"/>
        <v>899546.62849999999</v>
      </c>
      <c r="H36" s="27">
        <f>RA!J40</f>
        <v>0</v>
      </c>
      <c r="I36" s="20">
        <f>VLOOKUP(B36,RMS!B:D,3,FALSE)</f>
        <v>952177.84354615398</v>
      </c>
      <c r="J36" s="21">
        <f>VLOOKUP(B36,RMS!B:E,4,FALSE)</f>
        <v>899546.62485982897</v>
      </c>
      <c r="K36" s="22">
        <f t="shared" si="1"/>
        <v>1.3653845991939306E-2</v>
      </c>
      <c r="L36" s="22">
        <f t="shared" si="2"/>
        <v>3.640171024017036E-3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12.5554366974927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117488.78079999999</v>
      </c>
      <c r="F39" s="25">
        <f>VLOOKUP(C39,RA!B8:I78,8,0)</f>
        <v>14751.229499999999</v>
      </c>
      <c r="G39" s="16">
        <f t="shared" si="0"/>
        <v>102737.55129999999</v>
      </c>
      <c r="H39" s="27">
        <f>RA!J43</f>
        <v>0</v>
      </c>
      <c r="I39" s="20">
        <f>VLOOKUP(B39,RMS!B:D,3,FALSE)</f>
        <v>117488.780425081</v>
      </c>
      <c r="J39" s="21">
        <f>VLOOKUP(B39,RMS!B:E,4,FALSE)</f>
        <v>102737.552772105</v>
      </c>
      <c r="K39" s="22">
        <f t="shared" si="1"/>
        <v>3.7491899274755269E-4</v>
      </c>
      <c r="L39" s="22">
        <f t="shared" si="2"/>
        <v>-1.4721050101798028E-3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"/>
  <sheetViews>
    <sheetView workbookViewId="0">
      <selection sqref="A1:XFD1048576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5" t="s">
        <v>47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5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6" t="s">
        <v>48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5" t="s">
        <v>4</v>
      </c>
      <c r="C6" s="66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7" t="s">
        <v>5</v>
      </c>
      <c r="B7" s="68"/>
      <c r="C7" s="69"/>
      <c r="D7" s="44">
        <v>30680880.827500001</v>
      </c>
      <c r="E7" s="44">
        <v>43436729.623499997</v>
      </c>
      <c r="F7" s="45">
        <v>70.633496336936801</v>
      </c>
      <c r="G7" s="44">
        <v>16110969.500600001</v>
      </c>
      <c r="H7" s="45">
        <v>90.434727260562397</v>
      </c>
      <c r="I7" s="44">
        <v>3036059.7832999998</v>
      </c>
      <c r="J7" s="45">
        <v>9.8956082792079005</v>
      </c>
      <c r="K7" s="44">
        <v>2085422.5918000001</v>
      </c>
      <c r="L7" s="45">
        <v>12.9441160677657</v>
      </c>
      <c r="M7" s="45">
        <v>0.45584870675035299</v>
      </c>
      <c r="N7" s="44">
        <v>598537864.83529997</v>
      </c>
      <c r="O7" s="44">
        <v>598537864.83529997</v>
      </c>
      <c r="P7" s="44">
        <v>1159437</v>
      </c>
      <c r="Q7" s="44">
        <v>1158520</v>
      </c>
      <c r="R7" s="45">
        <v>7.9152712080921006E-2</v>
      </c>
      <c r="S7" s="44">
        <v>26.461878331897299</v>
      </c>
      <c r="T7" s="44">
        <v>25.185431614559999</v>
      </c>
      <c r="U7" s="46">
        <v>4.8237192436891396</v>
      </c>
    </row>
    <row r="8" spans="1:23" ht="12" thickBot="1">
      <c r="A8" s="70">
        <v>41661</v>
      </c>
      <c r="B8" s="60" t="s">
        <v>6</v>
      </c>
      <c r="C8" s="61"/>
      <c r="D8" s="47">
        <v>1265717.3436</v>
      </c>
      <c r="E8" s="47">
        <v>1634797.9632999999</v>
      </c>
      <c r="F8" s="48">
        <v>77.423472013937797</v>
      </c>
      <c r="G8" s="47">
        <v>733487.91540000006</v>
      </c>
      <c r="H8" s="48">
        <v>72.5614447117038</v>
      </c>
      <c r="I8" s="47">
        <v>146439.63690000001</v>
      </c>
      <c r="J8" s="48">
        <v>11.569695053991399</v>
      </c>
      <c r="K8" s="47">
        <v>164550.89720000001</v>
      </c>
      <c r="L8" s="48">
        <v>22.434029756340799</v>
      </c>
      <c r="M8" s="48">
        <v>-0.11006479215963801</v>
      </c>
      <c r="N8" s="47">
        <v>23052149.487300001</v>
      </c>
      <c r="O8" s="47">
        <v>23052149.487300001</v>
      </c>
      <c r="P8" s="47">
        <v>42804</v>
      </c>
      <c r="Q8" s="47">
        <v>43862</v>
      </c>
      <c r="R8" s="48">
        <v>-2.4121107108659001</v>
      </c>
      <c r="S8" s="47">
        <v>29.570071572750201</v>
      </c>
      <c r="T8" s="47">
        <v>29.8166070129041</v>
      </c>
      <c r="U8" s="49">
        <v>-0.83373298420114905</v>
      </c>
    </row>
    <row r="9" spans="1:23" ht="12" thickBot="1">
      <c r="A9" s="71"/>
      <c r="B9" s="60" t="s">
        <v>7</v>
      </c>
      <c r="C9" s="61"/>
      <c r="D9" s="47">
        <v>164130.8167</v>
      </c>
      <c r="E9" s="47">
        <v>227845.4823</v>
      </c>
      <c r="F9" s="48">
        <v>72.036019781112898</v>
      </c>
      <c r="G9" s="47">
        <v>92458.423500000004</v>
      </c>
      <c r="H9" s="48">
        <v>77.518511009437702</v>
      </c>
      <c r="I9" s="47">
        <v>40340.798999999999</v>
      </c>
      <c r="J9" s="48">
        <v>24.5784428610596</v>
      </c>
      <c r="K9" s="47">
        <v>22706.3423</v>
      </c>
      <c r="L9" s="48">
        <v>24.558435500471202</v>
      </c>
      <c r="M9" s="48">
        <v>0.77663132472023</v>
      </c>
      <c r="N9" s="47">
        <v>3185467.2110000001</v>
      </c>
      <c r="O9" s="47">
        <v>3185467.2110000001</v>
      </c>
      <c r="P9" s="47">
        <v>8679</v>
      </c>
      <c r="Q9" s="47">
        <v>8839</v>
      </c>
      <c r="R9" s="48">
        <v>-1.8101595203077301</v>
      </c>
      <c r="S9" s="47">
        <v>18.9112589814495</v>
      </c>
      <c r="T9" s="47">
        <v>17.673265686163599</v>
      </c>
      <c r="U9" s="49">
        <v>6.5463293401050704</v>
      </c>
    </row>
    <row r="10" spans="1:23" ht="12" thickBot="1">
      <c r="A10" s="71"/>
      <c r="B10" s="60" t="s">
        <v>8</v>
      </c>
      <c r="C10" s="61"/>
      <c r="D10" s="47">
        <v>305602.58069999999</v>
      </c>
      <c r="E10" s="47">
        <v>469575.88829999999</v>
      </c>
      <c r="F10" s="48">
        <v>65.0805521140298</v>
      </c>
      <c r="G10" s="47">
        <v>112677.978</v>
      </c>
      <c r="H10" s="48">
        <v>171.217664821781</v>
      </c>
      <c r="I10" s="47">
        <v>71231.335800000001</v>
      </c>
      <c r="J10" s="48">
        <v>23.308486347477999</v>
      </c>
      <c r="K10" s="47">
        <v>35402.548900000002</v>
      </c>
      <c r="L10" s="48">
        <v>31.419226301700199</v>
      </c>
      <c r="M10" s="48">
        <v>1.0120397545725901</v>
      </c>
      <c r="N10" s="47">
        <v>4206713.5033999998</v>
      </c>
      <c r="O10" s="47">
        <v>4206713.5033999998</v>
      </c>
      <c r="P10" s="47">
        <v>114318</v>
      </c>
      <c r="Q10" s="47">
        <v>113175</v>
      </c>
      <c r="R10" s="48">
        <v>1.00994035785289</v>
      </c>
      <c r="S10" s="47">
        <v>2.6732673830892799</v>
      </c>
      <c r="T10" s="47">
        <v>2.5731800795228601</v>
      </c>
      <c r="U10" s="49">
        <v>3.74400646188829</v>
      </c>
    </row>
    <row r="11" spans="1:23" ht="12" thickBot="1">
      <c r="A11" s="71"/>
      <c r="B11" s="60" t="s">
        <v>9</v>
      </c>
      <c r="C11" s="61"/>
      <c r="D11" s="47">
        <v>121935.81329999999</v>
      </c>
      <c r="E11" s="47">
        <v>118654.94259999999</v>
      </c>
      <c r="F11" s="48">
        <v>102.76505186223901</v>
      </c>
      <c r="G11" s="47">
        <v>62977.387999999999</v>
      </c>
      <c r="H11" s="48">
        <v>93.618403640366907</v>
      </c>
      <c r="I11" s="47">
        <v>19059.6158</v>
      </c>
      <c r="J11" s="48">
        <v>15.630859617188399</v>
      </c>
      <c r="K11" s="47">
        <v>15472.4737</v>
      </c>
      <c r="L11" s="48">
        <v>24.568300133374901</v>
      </c>
      <c r="M11" s="48">
        <v>0.23184024542888701</v>
      </c>
      <c r="N11" s="47">
        <v>2471438.6593999998</v>
      </c>
      <c r="O11" s="47">
        <v>2471438.6593999998</v>
      </c>
      <c r="P11" s="47">
        <v>4259</v>
      </c>
      <c r="Q11" s="47">
        <v>4283</v>
      </c>
      <c r="R11" s="48">
        <v>-0.56035489143123596</v>
      </c>
      <c r="S11" s="47">
        <v>28.630151044846201</v>
      </c>
      <c r="T11" s="47">
        <v>21.225023955171601</v>
      </c>
      <c r="U11" s="49">
        <v>25.8647852680736</v>
      </c>
    </row>
    <row r="12" spans="1:23" ht="12" thickBot="1">
      <c r="A12" s="71"/>
      <c r="B12" s="60" t="s">
        <v>10</v>
      </c>
      <c r="C12" s="61"/>
      <c r="D12" s="47">
        <v>360395.40789999999</v>
      </c>
      <c r="E12" s="47">
        <v>525585.23270000005</v>
      </c>
      <c r="F12" s="48">
        <v>68.570307055356494</v>
      </c>
      <c r="G12" s="47">
        <v>271830.22070000001</v>
      </c>
      <c r="H12" s="48">
        <v>32.581067319127598</v>
      </c>
      <c r="I12" s="47">
        <v>-25768.2984</v>
      </c>
      <c r="J12" s="48">
        <v>-7.1500074182826499</v>
      </c>
      <c r="K12" s="47">
        <v>6709.5676000000003</v>
      </c>
      <c r="L12" s="48">
        <v>2.4682934747733198</v>
      </c>
      <c r="M12" s="48">
        <v>-4.84053040914291</v>
      </c>
      <c r="N12" s="47">
        <v>9082310.3202</v>
      </c>
      <c r="O12" s="47">
        <v>9082310.3202</v>
      </c>
      <c r="P12" s="47">
        <v>2504</v>
      </c>
      <c r="Q12" s="47">
        <v>2314</v>
      </c>
      <c r="R12" s="48">
        <v>8.2108902333621501</v>
      </c>
      <c r="S12" s="47">
        <v>143.927878554313</v>
      </c>
      <c r="T12" s="47">
        <v>159.61642139153</v>
      </c>
      <c r="U12" s="49">
        <v>-10.9002807481085</v>
      </c>
    </row>
    <row r="13" spans="1:23" ht="12" thickBot="1">
      <c r="A13" s="71"/>
      <c r="B13" s="60" t="s">
        <v>11</v>
      </c>
      <c r="C13" s="61"/>
      <c r="D13" s="47">
        <v>476990.22979999997</v>
      </c>
      <c r="E13" s="47">
        <v>788008.18940000003</v>
      </c>
      <c r="F13" s="48">
        <v>60.531125972585002</v>
      </c>
      <c r="G13" s="47">
        <v>287860.55849999998</v>
      </c>
      <c r="H13" s="48">
        <v>65.701835737944606</v>
      </c>
      <c r="I13" s="47">
        <v>79307.481700000004</v>
      </c>
      <c r="J13" s="48">
        <v>16.626646993011398</v>
      </c>
      <c r="K13" s="47">
        <v>56249.919199999997</v>
      </c>
      <c r="L13" s="48">
        <v>19.5406829935682</v>
      </c>
      <c r="M13" s="48">
        <v>0.40991281103920202</v>
      </c>
      <c r="N13" s="47">
        <v>11382011.8575</v>
      </c>
      <c r="O13" s="47">
        <v>11382011.8575</v>
      </c>
      <c r="P13" s="47">
        <v>13738</v>
      </c>
      <c r="Q13" s="47">
        <v>14070</v>
      </c>
      <c r="R13" s="48">
        <v>-2.35963041933192</v>
      </c>
      <c r="S13" s="47">
        <v>34.720500058232602</v>
      </c>
      <c r="T13" s="47">
        <v>37.2327650959488</v>
      </c>
      <c r="U13" s="49">
        <v>-7.2356821863240901</v>
      </c>
    </row>
    <row r="14" spans="1:23" ht="12" thickBot="1">
      <c r="A14" s="71"/>
      <c r="B14" s="60" t="s">
        <v>12</v>
      </c>
      <c r="C14" s="61"/>
      <c r="D14" s="47">
        <v>264738.50290000002</v>
      </c>
      <c r="E14" s="47">
        <v>377773.24310000002</v>
      </c>
      <c r="F14" s="48">
        <v>70.078680196501196</v>
      </c>
      <c r="G14" s="47">
        <v>154440.7892</v>
      </c>
      <c r="H14" s="48">
        <v>71.417476089924094</v>
      </c>
      <c r="I14" s="47">
        <v>36632.504099999998</v>
      </c>
      <c r="J14" s="48">
        <v>13.837240786179599</v>
      </c>
      <c r="K14" s="47">
        <v>26744.544699999999</v>
      </c>
      <c r="L14" s="48">
        <v>17.3170215190794</v>
      </c>
      <c r="M14" s="48">
        <v>0.36971874118313203</v>
      </c>
      <c r="N14" s="47">
        <v>5681002.7472999999</v>
      </c>
      <c r="O14" s="47">
        <v>5681002.7472999999</v>
      </c>
      <c r="P14" s="47">
        <v>3389</v>
      </c>
      <c r="Q14" s="47">
        <v>3331</v>
      </c>
      <c r="R14" s="48">
        <v>1.7412188531972499</v>
      </c>
      <c r="S14" s="47">
        <v>78.116997019769897</v>
      </c>
      <c r="T14" s="47">
        <v>81.8726760432303</v>
      </c>
      <c r="U14" s="49">
        <v>-4.8077616482235399</v>
      </c>
    </row>
    <row r="15" spans="1:23" ht="12" thickBot="1">
      <c r="A15" s="71"/>
      <c r="B15" s="60" t="s">
        <v>13</v>
      </c>
      <c r="C15" s="61"/>
      <c r="D15" s="47">
        <v>154601.698</v>
      </c>
      <c r="E15" s="47">
        <v>213018.78580000001</v>
      </c>
      <c r="F15" s="48">
        <v>72.576555827875694</v>
      </c>
      <c r="G15" s="47">
        <v>88671.804999999993</v>
      </c>
      <c r="H15" s="48">
        <v>74.352713356855702</v>
      </c>
      <c r="I15" s="47">
        <v>28995.0082</v>
      </c>
      <c r="J15" s="48">
        <v>18.754650547240399</v>
      </c>
      <c r="K15" s="47">
        <v>17012.742900000001</v>
      </c>
      <c r="L15" s="48">
        <v>19.186192161082101</v>
      </c>
      <c r="M15" s="48">
        <v>0.70431119605057901</v>
      </c>
      <c r="N15" s="47">
        <v>3420710.7741999999</v>
      </c>
      <c r="O15" s="47">
        <v>3420710.7741999999</v>
      </c>
      <c r="P15" s="47">
        <v>3667</v>
      </c>
      <c r="Q15" s="47">
        <v>3587</v>
      </c>
      <c r="R15" s="48">
        <v>2.2302759966546</v>
      </c>
      <c r="S15" s="47">
        <v>42.160266703026998</v>
      </c>
      <c r="T15" s="47">
        <v>40.069411625313599</v>
      </c>
      <c r="U15" s="49">
        <v>4.95930230337762</v>
      </c>
    </row>
    <row r="16" spans="1:23" ht="12" thickBot="1">
      <c r="A16" s="71"/>
      <c r="B16" s="60" t="s">
        <v>14</v>
      </c>
      <c r="C16" s="61"/>
      <c r="D16" s="47">
        <v>1265621.4622</v>
      </c>
      <c r="E16" s="47">
        <v>1862399.9685</v>
      </c>
      <c r="F16" s="48">
        <v>67.956480004633306</v>
      </c>
      <c r="G16" s="47">
        <v>510442.91840000002</v>
      </c>
      <c r="H16" s="48">
        <v>147.945738216358</v>
      </c>
      <c r="I16" s="47">
        <v>52508.766799999998</v>
      </c>
      <c r="J16" s="48">
        <v>4.1488524308623296</v>
      </c>
      <c r="K16" s="47">
        <v>38977.536399999997</v>
      </c>
      <c r="L16" s="48">
        <v>7.6360225590309598</v>
      </c>
      <c r="M16" s="48">
        <v>0.34715458312034297</v>
      </c>
      <c r="N16" s="47">
        <v>20631132.125999998</v>
      </c>
      <c r="O16" s="47">
        <v>20631132.125999998</v>
      </c>
      <c r="P16" s="47">
        <v>58880</v>
      </c>
      <c r="Q16" s="47">
        <v>55932</v>
      </c>
      <c r="R16" s="48">
        <v>5.2706858327969703</v>
      </c>
      <c r="S16" s="47">
        <v>21.4949297248641</v>
      </c>
      <c r="T16" s="47">
        <v>22.687289020596399</v>
      </c>
      <c r="U16" s="49">
        <v>-5.5471653594338504</v>
      </c>
    </row>
    <row r="17" spans="1:21" ht="12" thickBot="1">
      <c r="A17" s="71"/>
      <c r="B17" s="60" t="s">
        <v>15</v>
      </c>
      <c r="C17" s="61"/>
      <c r="D17" s="47">
        <v>1757322.8326999999</v>
      </c>
      <c r="E17" s="47">
        <v>2355261.5666</v>
      </c>
      <c r="F17" s="48">
        <v>74.612639955605005</v>
      </c>
      <c r="G17" s="47">
        <v>614178.91799999995</v>
      </c>
      <c r="H17" s="48">
        <v>186.12555416628601</v>
      </c>
      <c r="I17" s="47">
        <v>-6178.7083000000002</v>
      </c>
      <c r="J17" s="48">
        <v>-0.35159779324706403</v>
      </c>
      <c r="K17" s="47">
        <v>56958.4012</v>
      </c>
      <c r="L17" s="48">
        <v>9.2739101800299899</v>
      </c>
      <c r="M17" s="48">
        <v>-1.1084775585309099</v>
      </c>
      <c r="N17" s="47">
        <v>28584360.350000001</v>
      </c>
      <c r="O17" s="47">
        <v>28584360.350000001</v>
      </c>
      <c r="P17" s="47">
        <v>17991</v>
      </c>
      <c r="Q17" s="47">
        <v>17490</v>
      </c>
      <c r="R17" s="48">
        <v>2.86449399656947</v>
      </c>
      <c r="S17" s="47">
        <v>97.677885203713004</v>
      </c>
      <c r="T17" s="47">
        <v>88.161437730131496</v>
      </c>
      <c r="U17" s="49">
        <v>9.7426837750780209</v>
      </c>
    </row>
    <row r="18" spans="1:21" ht="12" thickBot="1">
      <c r="A18" s="71"/>
      <c r="B18" s="60" t="s">
        <v>16</v>
      </c>
      <c r="C18" s="61"/>
      <c r="D18" s="47">
        <v>5683301.3974000001</v>
      </c>
      <c r="E18" s="47">
        <v>7968181.0937000001</v>
      </c>
      <c r="F18" s="48">
        <v>71.324952715914904</v>
      </c>
      <c r="G18" s="47">
        <v>2320465.8916000002</v>
      </c>
      <c r="H18" s="48">
        <v>144.92070398333999</v>
      </c>
      <c r="I18" s="47">
        <v>685471.00890000002</v>
      </c>
      <c r="J18" s="48">
        <v>12.061141244657399</v>
      </c>
      <c r="K18" s="47">
        <v>333744.1617</v>
      </c>
      <c r="L18" s="48">
        <v>14.382635957207601</v>
      </c>
      <c r="M18" s="48">
        <v>1.0538816481714699</v>
      </c>
      <c r="N18" s="47">
        <v>76417166.413299993</v>
      </c>
      <c r="O18" s="47">
        <v>76417166.413299993</v>
      </c>
      <c r="P18" s="47">
        <v>130774</v>
      </c>
      <c r="Q18" s="47">
        <v>129713</v>
      </c>
      <c r="R18" s="48">
        <v>0.81795964937978505</v>
      </c>
      <c r="S18" s="47">
        <v>43.458955124107199</v>
      </c>
      <c r="T18" s="47">
        <v>40.986496015819498</v>
      </c>
      <c r="U18" s="49">
        <v>5.6891821288086799</v>
      </c>
    </row>
    <row r="19" spans="1:21" ht="12" thickBot="1">
      <c r="A19" s="71"/>
      <c r="B19" s="60" t="s">
        <v>17</v>
      </c>
      <c r="C19" s="61"/>
      <c r="D19" s="47">
        <v>1144617.3467000001</v>
      </c>
      <c r="E19" s="47">
        <v>1540689.517</v>
      </c>
      <c r="F19" s="48">
        <v>74.2925381181782</v>
      </c>
      <c r="G19" s="47">
        <v>539476.95090000005</v>
      </c>
      <c r="H19" s="48">
        <v>112.171686814507</v>
      </c>
      <c r="I19" s="47">
        <v>78267.583199999994</v>
      </c>
      <c r="J19" s="48">
        <v>6.8378819721411803</v>
      </c>
      <c r="K19" s="47">
        <v>82133.600900000005</v>
      </c>
      <c r="L19" s="48">
        <v>15.2246728545081</v>
      </c>
      <c r="M19" s="48">
        <v>-4.7069867358025999E-2</v>
      </c>
      <c r="N19" s="47">
        <v>23789610.120299999</v>
      </c>
      <c r="O19" s="47">
        <v>23789610.120299999</v>
      </c>
      <c r="P19" s="47">
        <v>19066</v>
      </c>
      <c r="Q19" s="47">
        <v>17536</v>
      </c>
      <c r="R19" s="48">
        <v>8.7249087591240801</v>
      </c>
      <c r="S19" s="47">
        <v>60.034477431029103</v>
      </c>
      <c r="T19" s="47">
        <v>49.727284916742697</v>
      </c>
      <c r="U19" s="49">
        <v>17.168788595066601</v>
      </c>
    </row>
    <row r="20" spans="1:21" ht="12" thickBot="1">
      <c r="A20" s="71"/>
      <c r="B20" s="60" t="s">
        <v>18</v>
      </c>
      <c r="C20" s="61"/>
      <c r="D20" s="47">
        <v>2325296.6294</v>
      </c>
      <c r="E20" s="47">
        <v>2844245.0071999999</v>
      </c>
      <c r="F20" s="48">
        <v>81.754441811928302</v>
      </c>
      <c r="G20" s="47">
        <v>907107.06259999995</v>
      </c>
      <c r="H20" s="48">
        <v>156.34202678734599</v>
      </c>
      <c r="I20" s="47">
        <v>157775.9626</v>
      </c>
      <c r="J20" s="48">
        <v>6.7851972348453096</v>
      </c>
      <c r="K20" s="47">
        <v>68855.376999999993</v>
      </c>
      <c r="L20" s="48">
        <v>7.5906560359747397</v>
      </c>
      <c r="M20" s="48">
        <v>1.2914109176978299</v>
      </c>
      <c r="N20" s="47">
        <v>43105746.0057</v>
      </c>
      <c r="O20" s="47">
        <v>43105746.0057</v>
      </c>
      <c r="P20" s="47">
        <v>52502</v>
      </c>
      <c r="Q20" s="47">
        <v>52359</v>
      </c>
      <c r="R20" s="48">
        <v>0.27311445978723797</v>
      </c>
      <c r="S20" s="47">
        <v>44.2896771437279</v>
      </c>
      <c r="T20" s="47">
        <v>44.197334712274902</v>
      </c>
      <c r="U20" s="49">
        <v>0.20849651071811501</v>
      </c>
    </row>
    <row r="21" spans="1:21" ht="12" thickBot="1">
      <c r="A21" s="71"/>
      <c r="B21" s="60" t="s">
        <v>19</v>
      </c>
      <c r="C21" s="61"/>
      <c r="D21" s="47">
        <v>712103.17480000004</v>
      </c>
      <c r="E21" s="47">
        <v>1131838.5767999999</v>
      </c>
      <c r="F21" s="48">
        <v>62.915612649756099</v>
      </c>
      <c r="G21" s="47">
        <v>399049.93849999999</v>
      </c>
      <c r="H21" s="48">
        <v>78.449639029326605</v>
      </c>
      <c r="I21" s="47">
        <v>61281.845399999998</v>
      </c>
      <c r="J21" s="48">
        <v>8.60575371219368</v>
      </c>
      <c r="K21" s="47">
        <v>63961.104800000001</v>
      </c>
      <c r="L21" s="48">
        <v>16.028345986075099</v>
      </c>
      <c r="M21" s="48">
        <v>-4.1888885571595001E-2</v>
      </c>
      <c r="N21" s="47">
        <v>11339980.857999999</v>
      </c>
      <c r="O21" s="47">
        <v>11339980.857999999</v>
      </c>
      <c r="P21" s="47">
        <v>36688</v>
      </c>
      <c r="Q21" s="47">
        <v>35288</v>
      </c>
      <c r="R21" s="48">
        <v>3.9673543414191701</v>
      </c>
      <c r="S21" s="47">
        <v>19.409702758395099</v>
      </c>
      <c r="T21" s="47">
        <v>16.951609068238501</v>
      </c>
      <c r="U21" s="49">
        <v>12.664252105012</v>
      </c>
    </row>
    <row r="22" spans="1:21" ht="12" thickBot="1">
      <c r="A22" s="71"/>
      <c r="B22" s="60" t="s">
        <v>20</v>
      </c>
      <c r="C22" s="61"/>
      <c r="D22" s="47">
        <v>1971703.0811999999</v>
      </c>
      <c r="E22" s="47">
        <v>2351343.1277999999</v>
      </c>
      <c r="F22" s="48">
        <v>83.854332355346003</v>
      </c>
      <c r="G22" s="47">
        <v>890880.69299999997</v>
      </c>
      <c r="H22" s="48">
        <v>121.32066579649199</v>
      </c>
      <c r="I22" s="47">
        <v>194301.3768</v>
      </c>
      <c r="J22" s="48">
        <v>9.8544947590053003</v>
      </c>
      <c r="K22" s="47">
        <v>131103.7764</v>
      </c>
      <c r="L22" s="48">
        <v>14.7161990859308</v>
      </c>
      <c r="M22" s="48">
        <v>0.48204256303939702</v>
      </c>
      <c r="N22" s="47">
        <v>30878126.409299999</v>
      </c>
      <c r="O22" s="47">
        <v>30878126.409299999</v>
      </c>
      <c r="P22" s="47">
        <v>82807</v>
      </c>
      <c r="Q22" s="47">
        <v>85661</v>
      </c>
      <c r="R22" s="48">
        <v>-3.3317378970593401</v>
      </c>
      <c r="S22" s="47">
        <v>23.8108261523784</v>
      </c>
      <c r="T22" s="47">
        <v>20.923445453590301</v>
      </c>
      <c r="U22" s="49">
        <v>12.1263356437538</v>
      </c>
    </row>
    <row r="23" spans="1:21" ht="12" thickBot="1">
      <c r="A23" s="71"/>
      <c r="B23" s="60" t="s">
        <v>21</v>
      </c>
      <c r="C23" s="61"/>
      <c r="D23" s="47">
        <v>3396171.4265000001</v>
      </c>
      <c r="E23" s="47">
        <v>4571445.9811000004</v>
      </c>
      <c r="F23" s="48">
        <v>74.290967027522399</v>
      </c>
      <c r="G23" s="47">
        <v>2043166.4638</v>
      </c>
      <c r="H23" s="48">
        <v>66.220985253624605</v>
      </c>
      <c r="I23" s="47">
        <v>270736.81510000001</v>
      </c>
      <c r="J23" s="48">
        <v>7.9718241837696002</v>
      </c>
      <c r="K23" s="47">
        <v>239300.47579999999</v>
      </c>
      <c r="L23" s="48">
        <v>11.712235886787999</v>
      </c>
      <c r="M23" s="48">
        <v>0.13136764227027101</v>
      </c>
      <c r="N23" s="47">
        <v>74210211.755700007</v>
      </c>
      <c r="O23" s="47">
        <v>74210211.755700007</v>
      </c>
      <c r="P23" s="47">
        <v>101914</v>
      </c>
      <c r="Q23" s="47">
        <v>103772</v>
      </c>
      <c r="R23" s="48">
        <v>-1.7904637089002799</v>
      </c>
      <c r="S23" s="47">
        <v>33.323894916302002</v>
      </c>
      <c r="T23" s="47">
        <v>32.732133014685999</v>
      </c>
      <c r="U23" s="49">
        <v>1.77578852382724</v>
      </c>
    </row>
    <row r="24" spans="1:21" ht="12" thickBot="1">
      <c r="A24" s="71"/>
      <c r="B24" s="60" t="s">
        <v>22</v>
      </c>
      <c r="C24" s="61"/>
      <c r="D24" s="47">
        <v>538481.29850000003</v>
      </c>
      <c r="E24" s="47">
        <v>678845.01639999996</v>
      </c>
      <c r="F24" s="48">
        <v>79.323157052199306</v>
      </c>
      <c r="G24" s="47">
        <v>335034.3653</v>
      </c>
      <c r="H24" s="48">
        <v>60.7241985513418</v>
      </c>
      <c r="I24" s="47">
        <v>83084.170899999997</v>
      </c>
      <c r="J24" s="48">
        <v>15.429351238648501</v>
      </c>
      <c r="K24" s="47">
        <v>48168.389199999998</v>
      </c>
      <c r="L24" s="48">
        <v>14.3771487909512</v>
      </c>
      <c r="M24" s="48">
        <v>0.72486919907215797</v>
      </c>
      <c r="N24" s="47">
        <v>9256129.0050000008</v>
      </c>
      <c r="O24" s="47">
        <v>9256129.0050000008</v>
      </c>
      <c r="P24" s="47">
        <v>39287</v>
      </c>
      <c r="Q24" s="47">
        <v>38673</v>
      </c>
      <c r="R24" s="48">
        <v>1.58767098492489</v>
      </c>
      <c r="S24" s="47">
        <v>13.706348117698001</v>
      </c>
      <c r="T24" s="47">
        <v>12.813773989605201</v>
      </c>
      <c r="U24" s="49">
        <v>6.5121221234728299</v>
      </c>
    </row>
    <row r="25" spans="1:21" ht="12" thickBot="1">
      <c r="A25" s="71"/>
      <c r="B25" s="60" t="s">
        <v>23</v>
      </c>
      <c r="C25" s="61"/>
      <c r="D25" s="47">
        <v>490140.7328</v>
      </c>
      <c r="E25" s="47">
        <v>689337.41029999999</v>
      </c>
      <c r="F25" s="48">
        <v>71.103167400517407</v>
      </c>
      <c r="G25" s="47">
        <v>264662.05200000003</v>
      </c>
      <c r="H25" s="48">
        <v>85.194941660922396</v>
      </c>
      <c r="I25" s="47">
        <v>34234.561500000003</v>
      </c>
      <c r="J25" s="48">
        <v>6.9846391472975702</v>
      </c>
      <c r="K25" s="47">
        <v>30236.062699999999</v>
      </c>
      <c r="L25" s="48">
        <v>11.424404243642799</v>
      </c>
      <c r="M25" s="48">
        <v>0.13224270764592599</v>
      </c>
      <c r="N25" s="47">
        <v>12713046.001599999</v>
      </c>
      <c r="O25" s="47">
        <v>12713046.001599999</v>
      </c>
      <c r="P25" s="47">
        <v>22540</v>
      </c>
      <c r="Q25" s="47">
        <v>21317</v>
      </c>
      <c r="R25" s="48">
        <v>5.7372050476145899</v>
      </c>
      <c r="S25" s="47">
        <v>21.7453741259982</v>
      </c>
      <c r="T25" s="47">
        <v>21.531851400290801</v>
      </c>
      <c r="U25" s="49">
        <v>0.98192252048723805</v>
      </c>
    </row>
    <row r="26" spans="1:21" ht="12" thickBot="1">
      <c r="A26" s="71"/>
      <c r="B26" s="60" t="s">
        <v>24</v>
      </c>
      <c r="C26" s="61"/>
      <c r="D26" s="47">
        <v>1349553.1103000001</v>
      </c>
      <c r="E26" s="47">
        <v>1616245.452</v>
      </c>
      <c r="F26" s="48">
        <v>83.499267306832294</v>
      </c>
      <c r="G26" s="47">
        <v>645897.27780000004</v>
      </c>
      <c r="H26" s="48">
        <v>108.942374691024</v>
      </c>
      <c r="I26" s="47">
        <v>276454.27049999998</v>
      </c>
      <c r="J26" s="48">
        <v>20.4848752072118</v>
      </c>
      <c r="K26" s="47">
        <v>138558.09270000001</v>
      </c>
      <c r="L26" s="48">
        <v>21.452032306428801</v>
      </c>
      <c r="M26" s="48">
        <v>0.99522283479007501</v>
      </c>
      <c r="N26" s="47">
        <v>22530042.423500001</v>
      </c>
      <c r="O26" s="47">
        <v>22530042.423500001</v>
      </c>
      <c r="P26" s="47">
        <v>70303</v>
      </c>
      <c r="Q26" s="47">
        <v>70249</v>
      </c>
      <c r="R26" s="48">
        <v>7.6869421628767004E-2</v>
      </c>
      <c r="S26" s="47">
        <v>19.196237860404299</v>
      </c>
      <c r="T26" s="47">
        <v>18.3658997622742</v>
      </c>
      <c r="U26" s="49">
        <v>4.3255251584623098</v>
      </c>
    </row>
    <row r="27" spans="1:21" ht="12" thickBot="1">
      <c r="A27" s="71"/>
      <c r="B27" s="60" t="s">
        <v>25</v>
      </c>
      <c r="C27" s="61"/>
      <c r="D27" s="47">
        <v>352385.2708</v>
      </c>
      <c r="E27" s="47">
        <v>415134.06800000003</v>
      </c>
      <c r="F27" s="48">
        <v>84.884690986141905</v>
      </c>
      <c r="G27" s="47">
        <v>261500.57279999999</v>
      </c>
      <c r="H27" s="48">
        <v>34.7550665097435</v>
      </c>
      <c r="I27" s="47">
        <v>94934.573399999994</v>
      </c>
      <c r="J27" s="48">
        <v>26.940562295488501</v>
      </c>
      <c r="K27" s="47">
        <v>76729.641099999993</v>
      </c>
      <c r="L27" s="48">
        <v>29.342054695491701</v>
      </c>
      <c r="M27" s="48">
        <v>0.237260751373435</v>
      </c>
      <c r="N27" s="47">
        <v>7052777.4079999998</v>
      </c>
      <c r="O27" s="47">
        <v>7052777.4079999998</v>
      </c>
      <c r="P27" s="47">
        <v>40905</v>
      </c>
      <c r="Q27" s="47">
        <v>41900</v>
      </c>
      <c r="R27" s="48">
        <v>-2.3747016706444</v>
      </c>
      <c r="S27" s="47">
        <v>8.6147236474758593</v>
      </c>
      <c r="T27" s="47">
        <v>8.5339674224343707</v>
      </c>
      <c r="U27" s="49">
        <v>0.93742095911752199</v>
      </c>
    </row>
    <row r="28" spans="1:21" ht="12" thickBot="1">
      <c r="A28" s="71"/>
      <c r="B28" s="60" t="s">
        <v>26</v>
      </c>
      <c r="C28" s="61"/>
      <c r="D28" s="47">
        <v>1225802.4332000001</v>
      </c>
      <c r="E28" s="47">
        <v>1661706.2571</v>
      </c>
      <c r="F28" s="48">
        <v>73.767696785306896</v>
      </c>
      <c r="G28" s="47">
        <v>1099717.7191999999</v>
      </c>
      <c r="H28" s="48">
        <v>11.4651889115437</v>
      </c>
      <c r="I28" s="47">
        <v>97444.645699999994</v>
      </c>
      <c r="J28" s="48">
        <v>7.9494576826395598</v>
      </c>
      <c r="K28" s="47">
        <v>20028.6594</v>
      </c>
      <c r="L28" s="48">
        <v>1.82125458654699</v>
      </c>
      <c r="M28" s="48">
        <v>3.8652605126432</v>
      </c>
      <c r="N28" s="47">
        <v>36171888.3354</v>
      </c>
      <c r="O28" s="47">
        <v>36171888.3354</v>
      </c>
      <c r="P28" s="47">
        <v>44013</v>
      </c>
      <c r="Q28" s="47">
        <v>44994</v>
      </c>
      <c r="R28" s="48">
        <v>-2.1802907054273901</v>
      </c>
      <c r="S28" s="47">
        <v>27.8509175289119</v>
      </c>
      <c r="T28" s="47">
        <v>26.875079477263601</v>
      </c>
      <c r="U28" s="49">
        <v>3.5037913944316701</v>
      </c>
    </row>
    <row r="29" spans="1:21" ht="12" thickBot="1">
      <c r="A29" s="71"/>
      <c r="B29" s="60" t="s">
        <v>27</v>
      </c>
      <c r="C29" s="61"/>
      <c r="D29" s="47">
        <v>667852.79020000005</v>
      </c>
      <c r="E29" s="47">
        <v>709686.1594</v>
      </c>
      <c r="F29" s="48">
        <v>94.105370571779602</v>
      </c>
      <c r="G29" s="47">
        <v>584892.63159999996</v>
      </c>
      <c r="H29" s="48">
        <v>14.183826931287999</v>
      </c>
      <c r="I29" s="47">
        <v>112214.482</v>
      </c>
      <c r="J29" s="48">
        <v>16.802277934093102</v>
      </c>
      <c r="K29" s="47">
        <v>118184.0579</v>
      </c>
      <c r="L29" s="48">
        <v>20.206111603201801</v>
      </c>
      <c r="M29" s="48">
        <v>-5.0510838822703998E-2</v>
      </c>
      <c r="N29" s="47">
        <v>15556784.7775</v>
      </c>
      <c r="O29" s="47">
        <v>15556784.7775</v>
      </c>
      <c r="P29" s="47">
        <v>94634</v>
      </c>
      <c r="Q29" s="47">
        <v>96493</v>
      </c>
      <c r="R29" s="48">
        <v>-1.92656462126787</v>
      </c>
      <c r="S29" s="47">
        <v>7.0572182323477799</v>
      </c>
      <c r="T29" s="47">
        <v>7.0644937663871996</v>
      </c>
      <c r="U29" s="49">
        <v>-0.103093510784017</v>
      </c>
    </row>
    <row r="30" spans="1:21" ht="12" thickBot="1">
      <c r="A30" s="71"/>
      <c r="B30" s="60" t="s">
        <v>28</v>
      </c>
      <c r="C30" s="61"/>
      <c r="D30" s="47">
        <v>1533741.4288999999</v>
      </c>
      <c r="E30" s="47">
        <v>2037898.9286</v>
      </c>
      <c r="F30" s="48">
        <v>75.260917377961107</v>
      </c>
      <c r="G30" s="47">
        <v>818873.8922</v>
      </c>
      <c r="H30" s="48">
        <v>87.298855600271395</v>
      </c>
      <c r="I30" s="47">
        <v>224432.5656</v>
      </c>
      <c r="J30" s="48">
        <v>14.633011886557901</v>
      </c>
      <c r="K30" s="47">
        <v>123154.4149</v>
      </c>
      <c r="L30" s="48">
        <v>15.039484842914099</v>
      </c>
      <c r="M30" s="48">
        <v>0.82236719473058895</v>
      </c>
      <c r="N30" s="47">
        <v>26854775.967599999</v>
      </c>
      <c r="O30" s="47">
        <v>26854775.967599999</v>
      </c>
      <c r="P30" s="47">
        <v>74353</v>
      </c>
      <c r="Q30" s="47">
        <v>75408</v>
      </c>
      <c r="R30" s="48">
        <v>-1.39905580309782</v>
      </c>
      <c r="S30" s="47">
        <v>20.627835176791798</v>
      </c>
      <c r="T30" s="47">
        <v>19.456874626034399</v>
      </c>
      <c r="U30" s="49">
        <v>5.6766041648173298</v>
      </c>
    </row>
    <row r="31" spans="1:21" ht="12" thickBot="1">
      <c r="A31" s="71"/>
      <c r="B31" s="60" t="s">
        <v>29</v>
      </c>
      <c r="C31" s="61"/>
      <c r="D31" s="47">
        <v>1034395.7781999999</v>
      </c>
      <c r="E31" s="47">
        <v>1304846.6695000001</v>
      </c>
      <c r="F31" s="48">
        <v>79.273358500916203</v>
      </c>
      <c r="G31" s="47">
        <v>792517.25430000003</v>
      </c>
      <c r="H31" s="48">
        <v>30.520284900754898</v>
      </c>
      <c r="I31" s="47">
        <v>50633.209199999998</v>
      </c>
      <c r="J31" s="48">
        <v>4.8949551290811701</v>
      </c>
      <c r="K31" s="47">
        <v>32968.107199999999</v>
      </c>
      <c r="L31" s="48">
        <v>4.1599229570237499</v>
      </c>
      <c r="M31" s="48">
        <v>0.53582396747363203</v>
      </c>
      <c r="N31" s="47">
        <v>57118873.992299996</v>
      </c>
      <c r="O31" s="47">
        <v>57118873.992299996</v>
      </c>
      <c r="P31" s="47">
        <v>26949</v>
      </c>
      <c r="Q31" s="47">
        <v>26274</v>
      </c>
      <c r="R31" s="48">
        <v>2.56907969856131</v>
      </c>
      <c r="S31" s="47">
        <v>38.383456833277698</v>
      </c>
      <c r="T31" s="47">
        <v>37.686341980665297</v>
      </c>
      <c r="U31" s="49">
        <v>1.8161856959376199</v>
      </c>
    </row>
    <row r="32" spans="1:21" ht="12" thickBot="1">
      <c r="A32" s="71"/>
      <c r="B32" s="60" t="s">
        <v>30</v>
      </c>
      <c r="C32" s="61"/>
      <c r="D32" s="47">
        <v>169659.753</v>
      </c>
      <c r="E32" s="47">
        <v>204415.57449999999</v>
      </c>
      <c r="F32" s="48">
        <v>82.997468962424904</v>
      </c>
      <c r="G32" s="47">
        <v>127463.3339</v>
      </c>
      <c r="H32" s="48">
        <v>33.104750840037497</v>
      </c>
      <c r="I32" s="47">
        <v>42137.767500000002</v>
      </c>
      <c r="J32" s="48">
        <v>24.836631407803601</v>
      </c>
      <c r="K32" s="47">
        <v>37297.133000000002</v>
      </c>
      <c r="L32" s="48">
        <v>29.2610681509877</v>
      </c>
      <c r="M32" s="48">
        <v>0.129785699613962</v>
      </c>
      <c r="N32" s="47">
        <v>3429955.7245</v>
      </c>
      <c r="O32" s="47">
        <v>3429955.7245</v>
      </c>
      <c r="P32" s="47">
        <v>30436</v>
      </c>
      <c r="Q32" s="47">
        <v>30842</v>
      </c>
      <c r="R32" s="48">
        <v>-1.31638674534725</v>
      </c>
      <c r="S32" s="47">
        <v>5.5743117689578101</v>
      </c>
      <c r="T32" s="47">
        <v>5.5312642403216401</v>
      </c>
      <c r="U32" s="49">
        <v>0.77224831370029101</v>
      </c>
    </row>
    <row r="33" spans="1:21" ht="12" thickBot="1">
      <c r="A33" s="71"/>
      <c r="B33" s="60" t="s">
        <v>31</v>
      </c>
      <c r="C33" s="61"/>
      <c r="D33" s="47">
        <v>78.547300000000007</v>
      </c>
      <c r="E33" s="50"/>
      <c r="F33" s="50"/>
      <c r="G33" s="47">
        <v>117.85209999999999</v>
      </c>
      <c r="H33" s="48">
        <v>-33.350954289316903</v>
      </c>
      <c r="I33" s="47">
        <v>15.3057</v>
      </c>
      <c r="J33" s="48">
        <v>19.485965781128101</v>
      </c>
      <c r="K33" s="47">
        <v>21.292400000000001</v>
      </c>
      <c r="L33" s="48">
        <v>18.067051838702898</v>
      </c>
      <c r="M33" s="48">
        <v>-0.28116604985816501</v>
      </c>
      <c r="N33" s="47">
        <v>991.14890000000003</v>
      </c>
      <c r="O33" s="47">
        <v>991.14890000000003</v>
      </c>
      <c r="P33" s="47">
        <v>16</v>
      </c>
      <c r="Q33" s="47">
        <v>15</v>
      </c>
      <c r="R33" s="48">
        <v>6.6666666666666696</v>
      </c>
      <c r="S33" s="47">
        <v>4.9092062500000004</v>
      </c>
      <c r="T33" s="47">
        <v>5.6410600000000004</v>
      </c>
      <c r="U33" s="49">
        <v>-14.9077816805924</v>
      </c>
    </row>
    <row r="34" spans="1:21" ht="12" thickBot="1">
      <c r="A34" s="71"/>
      <c r="B34" s="60" t="s">
        <v>32</v>
      </c>
      <c r="C34" s="61"/>
      <c r="D34" s="47">
        <v>418273.73009999999</v>
      </c>
      <c r="E34" s="47">
        <v>527085.02390000003</v>
      </c>
      <c r="F34" s="48">
        <v>79.356026283030204</v>
      </c>
      <c r="G34" s="47">
        <v>263130.01280000003</v>
      </c>
      <c r="H34" s="48">
        <v>58.960859557256803</v>
      </c>
      <c r="I34" s="47">
        <v>36435.509299999998</v>
      </c>
      <c r="J34" s="48">
        <v>8.7109246118060195</v>
      </c>
      <c r="K34" s="47">
        <v>33383.3658</v>
      </c>
      <c r="L34" s="48">
        <v>12.6870232113636</v>
      </c>
      <c r="M34" s="48">
        <v>9.1427075337023003E-2</v>
      </c>
      <c r="N34" s="47">
        <v>8633294.2096999995</v>
      </c>
      <c r="O34" s="47">
        <v>8633294.2096999995</v>
      </c>
      <c r="P34" s="47">
        <v>17117</v>
      </c>
      <c r="Q34" s="47">
        <v>16401</v>
      </c>
      <c r="R34" s="48">
        <v>4.3655874641790096</v>
      </c>
      <c r="S34" s="47">
        <v>24.436158795349701</v>
      </c>
      <c r="T34" s="47">
        <v>23.6816500213402</v>
      </c>
      <c r="U34" s="49">
        <v>3.0876733955136899</v>
      </c>
    </row>
    <row r="35" spans="1:21" ht="12" thickBot="1">
      <c r="A35" s="71"/>
      <c r="B35" s="60" t="s">
        <v>37</v>
      </c>
      <c r="C35" s="61"/>
      <c r="D35" s="50"/>
      <c r="E35" s="47">
        <v>1394801.5977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1"/>
    </row>
    <row r="36" spans="1:21" ht="12" thickBot="1">
      <c r="A36" s="71"/>
      <c r="B36" s="60" t="s">
        <v>38</v>
      </c>
      <c r="C36" s="61"/>
      <c r="D36" s="50"/>
      <c r="E36" s="47">
        <v>265449.77039999998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71"/>
      <c r="B37" s="60" t="s">
        <v>39</v>
      </c>
      <c r="C37" s="61"/>
      <c r="D37" s="50"/>
      <c r="E37" s="47">
        <v>642019.71429999999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customHeight="1" thickBot="1">
      <c r="A38" s="71"/>
      <c r="B38" s="60" t="s">
        <v>33</v>
      </c>
      <c r="C38" s="61"/>
      <c r="D38" s="47">
        <v>460599.5724</v>
      </c>
      <c r="E38" s="47">
        <v>621332.95259999996</v>
      </c>
      <c r="F38" s="48">
        <v>74.130877892858805</v>
      </c>
      <c r="G38" s="47">
        <v>323496.06900000002</v>
      </c>
      <c r="H38" s="48">
        <v>42.381814352124302</v>
      </c>
      <c r="I38" s="47">
        <v>26253.530200000001</v>
      </c>
      <c r="J38" s="48">
        <v>5.6998598724708698</v>
      </c>
      <c r="K38" s="47">
        <v>16080.152899999999</v>
      </c>
      <c r="L38" s="48">
        <v>4.9707413600750696</v>
      </c>
      <c r="M38" s="48">
        <v>0.63266670181973195</v>
      </c>
      <c r="N38" s="47">
        <v>7833242.7999999998</v>
      </c>
      <c r="O38" s="47">
        <v>7833242.7999999998</v>
      </c>
      <c r="P38" s="47">
        <v>610</v>
      </c>
      <c r="Q38" s="47">
        <v>587</v>
      </c>
      <c r="R38" s="48">
        <v>3.9182282793867</v>
      </c>
      <c r="S38" s="47">
        <v>755.08126622950795</v>
      </c>
      <c r="T38" s="47">
        <v>705.34442708688198</v>
      </c>
      <c r="U38" s="49">
        <v>6.5869518112912804</v>
      </c>
    </row>
    <row r="39" spans="1:21" ht="12" customHeight="1" thickBot="1">
      <c r="A39" s="71"/>
      <c r="B39" s="60" t="s">
        <v>34</v>
      </c>
      <c r="C39" s="61"/>
      <c r="D39" s="47">
        <v>952177.85719999997</v>
      </c>
      <c r="E39" s="47">
        <v>944454.5514</v>
      </c>
      <c r="F39" s="48">
        <v>100.817753039419</v>
      </c>
      <c r="G39" s="47">
        <v>523450.24849999999</v>
      </c>
      <c r="H39" s="48">
        <v>81.904175215994698</v>
      </c>
      <c r="I39" s="47">
        <v>52631.2287</v>
      </c>
      <c r="J39" s="48">
        <v>5.5274577435321604</v>
      </c>
      <c r="K39" s="47">
        <v>46921.615899999997</v>
      </c>
      <c r="L39" s="48">
        <v>8.9639112856395897</v>
      </c>
      <c r="M39" s="48">
        <v>0.12168406160965101</v>
      </c>
      <c r="N39" s="47">
        <v>18513290.662999999</v>
      </c>
      <c r="O39" s="47">
        <v>18513290.662999999</v>
      </c>
      <c r="P39" s="47">
        <v>4219</v>
      </c>
      <c r="Q39" s="47">
        <v>4086</v>
      </c>
      <c r="R39" s="48">
        <v>3.2550171316691099</v>
      </c>
      <c r="S39" s="47">
        <v>225.688043896658</v>
      </c>
      <c r="T39" s="47">
        <v>226.23348974547201</v>
      </c>
      <c r="U39" s="49">
        <v>-0.24168132232299899</v>
      </c>
    </row>
    <row r="40" spans="1:21" ht="12" thickBot="1">
      <c r="A40" s="71"/>
      <c r="B40" s="60" t="s">
        <v>40</v>
      </c>
      <c r="C40" s="61"/>
      <c r="D40" s="50"/>
      <c r="E40" s="47">
        <v>567095.83440000005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1"/>
    </row>
    <row r="41" spans="1:21" ht="12" thickBot="1">
      <c r="A41" s="71"/>
      <c r="B41" s="60" t="s">
        <v>41</v>
      </c>
      <c r="C41" s="61"/>
      <c r="D41" s="50"/>
      <c r="E41" s="47">
        <v>175710.07680000001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2"/>
      <c r="B42" s="60" t="s">
        <v>35</v>
      </c>
      <c r="C42" s="61"/>
      <c r="D42" s="52">
        <v>117488.78079999999</v>
      </c>
      <c r="E42" s="52">
        <v>0</v>
      </c>
      <c r="F42" s="53"/>
      <c r="G42" s="52">
        <v>41042.303999999996</v>
      </c>
      <c r="H42" s="54">
        <v>186.26263476826301</v>
      </c>
      <c r="I42" s="52">
        <v>14751.229499999999</v>
      </c>
      <c r="J42" s="54">
        <v>12.5554366974927</v>
      </c>
      <c r="K42" s="52">
        <v>3808.136</v>
      </c>
      <c r="L42" s="54">
        <v>9.2785629188848606</v>
      </c>
      <c r="M42" s="54">
        <v>2.8736088994720799</v>
      </c>
      <c r="N42" s="52">
        <v>1434633.7797000001</v>
      </c>
      <c r="O42" s="52">
        <v>1434633.7797000001</v>
      </c>
      <c r="P42" s="52">
        <v>75</v>
      </c>
      <c r="Q42" s="52">
        <v>69</v>
      </c>
      <c r="R42" s="54">
        <v>8.6956521739130395</v>
      </c>
      <c r="S42" s="52">
        <v>1566.51707733333</v>
      </c>
      <c r="T42" s="52">
        <v>1061.1813942029</v>
      </c>
      <c r="U42" s="55">
        <v>32.258549264631199</v>
      </c>
    </row>
  </sheetData>
  <mergeCells count="40">
    <mergeCell ref="B18:C18"/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113397</v>
      </c>
      <c r="D2" s="32">
        <v>1265718.4829128201</v>
      </c>
      <c r="E2" s="32">
        <v>1119277.71257521</v>
      </c>
      <c r="F2" s="32">
        <v>146440.77033760701</v>
      </c>
      <c r="G2" s="32">
        <v>1119277.71257521</v>
      </c>
      <c r="H2" s="32">
        <v>0.115697741886964</v>
      </c>
    </row>
    <row r="3" spans="1:8" ht="14.25">
      <c r="A3" s="32">
        <v>2</v>
      </c>
      <c r="B3" s="33">
        <v>13</v>
      </c>
      <c r="C3" s="32">
        <v>28263.600999999999</v>
      </c>
      <c r="D3" s="32">
        <v>164130.87932429501</v>
      </c>
      <c r="E3" s="32">
        <v>123790.00595367199</v>
      </c>
      <c r="F3" s="32">
        <v>40340.873370622503</v>
      </c>
      <c r="G3" s="32">
        <v>123790.00595367199</v>
      </c>
      <c r="H3" s="32">
        <v>0.24578478794910899</v>
      </c>
    </row>
    <row r="4" spans="1:8" ht="14.25">
      <c r="A4" s="32">
        <v>3</v>
      </c>
      <c r="B4" s="33">
        <v>14</v>
      </c>
      <c r="C4" s="32">
        <v>147949</v>
      </c>
      <c r="D4" s="32">
        <v>305604.57976153801</v>
      </c>
      <c r="E4" s="32">
        <v>234371.24530341901</v>
      </c>
      <c r="F4" s="32">
        <v>71233.334458119702</v>
      </c>
      <c r="G4" s="32">
        <v>234371.24530341901</v>
      </c>
      <c r="H4" s="32">
        <v>0.233089878802545</v>
      </c>
    </row>
    <row r="5" spans="1:8" ht="14.25">
      <c r="A5" s="32">
        <v>4</v>
      </c>
      <c r="B5" s="33">
        <v>15</v>
      </c>
      <c r="C5" s="32">
        <v>9428</v>
      </c>
      <c r="D5" s="32">
        <v>121935.856011111</v>
      </c>
      <c r="E5" s="32">
        <v>102876.197295726</v>
      </c>
      <c r="F5" s="32">
        <v>19059.658715384601</v>
      </c>
      <c r="G5" s="32">
        <v>102876.197295726</v>
      </c>
      <c r="H5" s="32">
        <v>0.15630889337134601</v>
      </c>
    </row>
    <row r="6" spans="1:8" ht="14.25">
      <c r="A6" s="32">
        <v>5</v>
      </c>
      <c r="B6" s="33">
        <v>16</v>
      </c>
      <c r="C6" s="32">
        <v>4262</v>
      </c>
      <c r="D6" s="32">
        <v>360395.39937606797</v>
      </c>
      <c r="E6" s="32">
        <v>386163.70605213701</v>
      </c>
      <c r="F6" s="32">
        <v>-25768.306676068401</v>
      </c>
      <c r="G6" s="32">
        <v>386163.70605213701</v>
      </c>
      <c r="H6" s="32">
        <v>-7.1500098837775306E-2</v>
      </c>
    </row>
    <row r="7" spans="1:8" ht="14.25">
      <c r="A7" s="32">
        <v>6</v>
      </c>
      <c r="B7" s="33">
        <v>17</v>
      </c>
      <c r="C7" s="32">
        <v>25238</v>
      </c>
      <c r="D7" s="32">
        <v>476990.46340000001</v>
      </c>
      <c r="E7" s="32">
        <v>397682.74807692302</v>
      </c>
      <c r="F7" s="32">
        <v>79307.715323076904</v>
      </c>
      <c r="G7" s="32">
        <v>397682.74807692302</v>
      </c>
      <c r="H7" s="32">
        <v>0.16626687828886499</v>
      </c>
    </row>
    <row r="8" spans="1:8" ht="14.25">
      <c r="A8" s="32">
        <v>7</v>
      </c>
      <c r="B8" s="33">
        <v>18</v>
      </c>
      <c r="C8" s="32">
        <v>64753</v>
      </c>
      <c r="D8" s="32">
        <v>264738.50609914499</v>
      </c>
      <c r="E8" s="32">
        <v>228106.00262478599</v>
      </c>
      <c r="F8" s="32">
        <v>36632.503474359</v>
      </c>
      <c r="G8" s="32">
        <v>228106.00262478599</v>
      </c>
      <c r="H8" s="32">
        <v>0.13837240382643801</v>
      </c>
    </row>
    <row r="9" spans="1:8" ht="14.25">
      <c r="A9" s="32">
        <v>8</v>
      </c>
      <c r="B9" s="33">
        <v>19</v>
      </c>
      <c r="C9" s="32">
        <v>20844</v>
      </c>
      <c r="D9" s="32">
        <v>154601.76213247899</v>
      </c>
      <c r="E9" s="32">
        <v>125606.68861111101</v>
      </c>
      <c r="F9" s="32">
        <v>28995.0735213675</v>
      </c>
      <c r="G9" s="32">
        <v>125606.68861111101</v>
      </c>
      <c r="H9" s="32">
        <v>0.187546850187397</v>
      </c>
    </row>
    <row r="10" spans="1:8" ht="14.25">
      <c r="A10" s="32">
        <v>9</v>
      </c>
      <c r="B10" s="33">
        <v>21</v>
      </c>
      <c r="C10" s="32">
        <v>256970</v>
      </c>
      <c r="D10" s="32">
        <v>1265621.2664999999</v>
      </c>
      <c r="E10" s="32">
        <v>1213112.6954000001</v>
      </c>
      <c r="F10" s="32">
        <v>52508.571100000001</v>
      </c>
      <c r="G10" s="32">
        <v>1213112.6954000001</v>
      </c>
      <c r="H10" s="32">
        <v>4.1488376096278201E-2</v>
      </c>
    </row>
    <row r="11" spans="1:8" ht="14.25">
      <c r="A11" s="32">
        <v>10</v>
      </c>
      <c r="B11" s="33">
        <v>22</v>
      </c>
      <c r="C11" s="32">
        <v>62436.112000000001</v>
      </c>
      <c r="D11" s="32">
        <v>1757322.9355188</v>
      </c>
      <c r="E11" s="32">
        <v>1763501.54113932</v>
      </c>
      <c r="F11" s="32">
        <v>-6178.6056205128198</v>
      </c>
      <c r="G11" s="32">
        <v>1763501.54113932</v>
      </c>
      <c r="H11" s="32">
        <v>-3.51591929726266E-3</v>
      </c>
    </row>
    <row r="12" spans="1:8" ht="14.25">
      <c r="A12" s="32">
        <v>11</v>
      </c>
      <c r="B12" s="33">
        <v>23</v>
      </c>
      <c r="C12" s="32">
        <v>347087.96399999998</v>
      </c>
      <c r="D12" s="32">
        <v>5683301.4808854703</v>
      </c>
      <c r="E12" s="32">
        <v>4997830.3933487199</v>
      </c>
      <c r="F12" s="32">
        <v>685471.08753675199</v>
      </c>
      <c r="G12" s="32">
        <v>4997830.3933487199</v>
      </c>
      <c r="H12" s="32">
        <v>0.120611424511296</v>
      </c>
    </row>
    <row r="13" spans="1:8" ht="14.25">
      <c r="A13" s="32">
        <v>12</v>
      </c>
      <c r="B13" s="33">
        <v>24</v>
      </c>
      <c r="C13" s="32">
        <v>47709.03</v>
      </c>
      <c r="D13" s="32">
        <v>1144617.3392923099</v>
      </c>
      <c r="E13" s="32">
        <v>1066349.7637324799</v>
      </c>
      <c r="F13" s="32">
        <v>78267.5755598291</v>
      </c>
      <c r="G13" s="32">
        <v>1066349.7637324799</v>
      </c>
      <c r="H13" s="32">
        <v>6.8378813489074194E-2</v>
      </c>
    </row>
    <row r="14" spans="1:8" ht="14.25">
      <c r="A14" s="32">
        <v>13</v>
      </c>
      <c r="B14" s="33">
        <v>25</v>
      </c>
      <c r="C14" s="32">
        <v>131314</v>
      </c>
      <c r="D14" s="32">
        <v>2325296.6650999999</v>
      </c>
      <c r="E14" s="32">
        <v>2167520.6667999998</v>
      </c>
      <c r="F14" s="32">
        <v>157775.99830000001</v>
      </c>
      <c r="G14" s="32">
        <v>2167520.6667999998</v>
      </c>
      <c r="H14" s="32">
        <v>6.7851986659609606E-2</v>
      </c>
    </row>
    <row r="15" spans="1:8" ht="14.25">
      <c r="A15" s="32">
        <v>14</v>
      </c>
      <c r="B15" s="33">
        <v>26</v>
      </c>
      <c r="C15" s="32">
        <v>98239</v>
      </c>
      <c r="D15" s="32">
        <v>712103.15498764103</v>
      </c>
      <c r="E15" s="32">
        <v>650821.32904073095</v>
      </c>
      <c r="F15" s="32">
        <v>61281.825946910198</v>
      </c>
      <c r="G15" s="32">
        <v>650821.32904073095</v>
      </c>
      <c r="H15" s="32">
        <v>8.6057512198459196E-2</v>
      </c>
    </row>
    <row r="16" spans="1:8" ht="14.25">
      <c r="A16" s="32">
        <v>15</v>
      </c>
      <c r="B16" s="33">
        <v>27</v>
      </c>
      <c r="C16" s="32">
        <v>224776.13800000001</v>
      </c>
      <c r="D16" s="32">
        <v>1971703.25272222</v>
      </c>
      <c r="E16" s="32">
        <v>1777401.70161111</v>
      </c>
      <c r="F16" s="32">
        <v>194301.55111111101</v>
      </c>
      <c r="G16" s="32">
        <v>1777401.70161111</v>
      </c>
      <c r="H16" s="32">
        <v>9.8545027423802098E-2</v>
      </c>
    </row>
    <row r="17" spans="1:8" ht="14.25">
      <c r="A17" s="32">
        <v>16</v>
      </c>
      <c r="B17" s="33">
        <v>29</v>
      </c>
      <c r="C17" s="32">
        <v>276326</v>
      </c>
      <c r="D17" s="32">
        <v>3396172.5625504302</v>
      </c>
      <c r="E17" s="32">
        <v>3125434.66162821</v>
      </c>
      <c r="F17" s="32">
        <v>270737.900922222</v>
      </c>
      <c r="G17" s="32">
        <v>3125434.66162821</v>
      </c>
      <c r="H17" s="32">
        <v>7.9718534890614007E-2</v>
      </c>
    </row>
    <row r="18" spans="1:8" ht="14.25">
      <c r="A18" s="32">
        <v>17</v>
      </c>
      <c r="B18" s="33">
        <v>31</v>
      </c>
      <c r="C18" s="32">
        <v>55572.838000000003</v>
      </c>
      <c r="D18" s="32">
        <v>538481.31494781002</v>
      </c>
      <c r="E18" s="32">
        <v>455397.12668248801</v>
      </c>
      <c r="F18" s="32">
        <v>83084.188265321907</v>
      </c>
      <c r="G18" s="32">
        <v>455397.12668248801</v>
      </c>
      <c r="H18" s="32">
        <v>0.15429353992231701</v>
      </c>
    </row>
    <row r="19" spans="1:8" ht="14.25">
      <c r="A19" s="32">
        <v>18</v>
      </c>
      <c r="B19" s="33">
        <v>32</v>
      </c>
      <c r="C19" s="32">
        <v>26798.023000000001</v>
      </c>
      <c r="D19" s="32">
        <v>490140.73998562101</v>
      </c>
      <c r="E19" s="32">
        <v>455906.17506318103</v>
      </c>
      <c r="F19" s="32">
        <v>34234.564922439902</v>
      </c>
      <c r="G19" s="32">
        <v>455906.17506318103</v>
      </c>
      <c r="H19" s="32">
        <v>6.9846397431570797E-2</v>
      </c>
    </row>
    <row r="20" spans="1:8" ht="14.25">
      <c r="A20" s="32">
        <v>19</v>
      </c>
      <c r="B20" s="33">
        <v>33</v>
      </c>
      <c r="C20" s="32">
        <v>80337.290999999997</v>
      </c>
      <c r="D20" s="32">
        <v>1349553.0826171499</v>
      </c>
      <c r="E20" s="32">
        <v>1073098.83406277</v>
      </c>
      <c r="F20" s="32">
        <v>276454.24855437299</v>
      </c>
      <c r="G20" s="32">
        <v>1073098.83406277</v>
      </c>
      <c r="H20" s="32">
        <v>0.20484874001269701</v>
      </c>
    </row>
    <row r="21" spans="1:8" ht="14.25">
      <c r="A21" s="32">
        <v>20</v>
      </c>
      <c r="B21" s="33">
        <v>34</v>
      </c>
      <c r="C21" s="32">
        <v>52016.250999999997</v>
      </c>
      <c r="D21" s="32">
        <v>352385.23081252602</v>
      </c>
      <c r="E21" s="32">
        <v>257450.69116520099</v>
      </c>
      <c r="F21" s="32">
        <v>94934.539647324302</v>
      </c>
      <c r="G21" s="32">
        <v>257450.69116520099</v>
      </c>
      <c r="H21" s="32">
        <v>0.26940555774266001</v>
      </c>
    </row>
    <row r="22" spans="1:8" ht="14.25">
      <c r="A22" s="32">
        <v>21</v>
      </c>
      <c r="B22" s="33">
        <v>35</v>
      </c>
      <c r="C22" s="32">
        <v>52012.800999999999</v>
      </c>
      <c r="D22" s="32">
        <v>1225802.4338415901</v>
      </c>
      <c r="E22" s="32">
        <v>1128357.7743718601</v>
      </c>
      <c r="F22" s="32">
        <v>97444.659469734906</v>
      </c>
      <c r="G22" s="32">
        <v>1128357.7743718601</v>
      </c>
      <c r="H22" s="32">
        <v>7.9494588018029194E-2</v>
      </c>
    </row>
    <row r="23" spans="1:8" ht="14.25">
      <c r="A23" s="32">
        <v>22</v>
      </c>
      <c r="B23" s="33">
        <v>36</v>
      </c>
      <c r="C23" s="32">
        <v>142461.842</v>
      </c>
      <c r="D23" s="32">
        <v>667852.78967168101</v>
      </c>
      <c r="E23" s="32">
        <v>555638.32732450496</v>
      </c>
      <c r="F23" s="32">
        <v>112214.462347177</v>
      </c>
      <c r="G23" s="32">
        <v>555638.32732450496</v>
      </c>
      <c r="H23" s="32">
        <v>0.16802275004697101</v>
      </c>
    </row>
    <row r="24" spans="1:8" ht="14.25">
      <c r="A24" s="32">
        <v>23</v>
      </c>
      <c r="B24" s="33">
        <v>37</v>
      </c>
      <c r="C24" s="32">
        <v>135291.64300000001</v>
      </c>
      <c r="D24" s="32">
        <v>1533741.41942743</v>
      </c>
      <c r="E24" s="32">
        <v>1309308.8609454799</v>
      </c>
      <c r="F24" s="32">
        <v>224432.55848195101</v>
      </c>
      <c r="G24" s="32">
        <v>1309308.8609454799</v>
      </c>
      <c r="H24" s="32">
        <v>0.14633011512836</v>
      </c>
    </row>
    <row r="25" spans="1:8" ht="14.25">
      <c r="A25" s="32">
        <v>24</v>
      </c>
      <c r="B25" s="33">
        <v>38</v>
      </c>
      <c r="C25" s="32">
        <v>188620.682</v>
      </c>
      <c r="D25" s="32">
        <v>1034395.77315752</v>
      </c>
      <c r="E25" s="32">
        <v>983762.60000176996</v>
      </c>
      <c r="F25" s="32">
        <v>50633.1731557522</v>
      </c>
      <c r="G25" s="32">
        <v>983762.60000176996</v>
      </c>
      <c r="H25" s="32">
        <v>4.8949516683728302E-2</v>
      </c>
    </row>
    <row r="26" spans="1:8" ht="14.25">
      <c r="A26" s="32">
        <v>25</v>
      </c>
      <c r="B26" s="33">
        <v>39</v>
      </c>
      <c r="C26" s="32">
        <v>103847.139</v>
      </c>
      <c r="D26" s="32">
        <v>169659.64086369399</v>
      </c>
      <c r="E26" s="32">
        <v>127521.972563923</v>
      </c>
      <c r="F26" s="32">
        <v>42137.668299771402</v>
      </c>
      <c r="G26" s="32">
        <v>127521.972563923</v>
      </c>
      <c r="H26" s="32">
        <v>0.248365893534015</v>
      </c>
    </row>
    <row r="27" spans="1:8" ht="14.25">
      <c r="A27" s="32">
        <v>26</v>
      </c>
      <c r="B27" s="33">
        <v>40</v>
      </c>
      <c r="C27" s="32">
        <v>20.122</v>
      </c>
      <c r="D27" s="32">
        <v>78.5471</v>
      </c>
      <c r="E27" s="32">
        <v>63.241599999999998</v>
      </c>
      <c r="F27" s="32">
        <v>15.3055</v>
      </c>
      <c r="G27" s="32">
        <v>63.241599999999998</v>
      </c>
      <c r="H27" s="32">
        <v>0.194857607728357</v>
      </c>
    </row>
    <row r="28" spans="1:8" ht="14.25">
      <c r="A28" s="32">
        <v>27</v>
      </c>
      <c r="B28" s="33">
        <v>42</v>
      </c>
      <c r="C28" s="32">
        <v>20107.563999999998</v>
      </c>
      <c r="D28" s="32">
        <v>418273.73</v>
      </c>
      <c r="E28" s="32">
        <v>381838.2464</v>
      </c>
      <c r="F28" s="32">
        <v>36435.4836</v>
      </c>
      <c r="G28" s="32">
        <v>381838.2464</v>
      </c>
      <c r="H28" s="32">
        <v>8.7109184695868896E-2</v>
      </c>
    </row>
    <row r="29" spans="1:8" ht="14.25">
      <c r="A29" s="32">
        <v>28</v>
      </c>
      <c r="B29" s="33">
        <v>75</v>
      </c>
      <c r="C29" s="32">
        <v>620</v>
      </c>
      <c r="D29" s="32">
        <v>460599.57264957298</v>
      </c>
      <c r="E29" s="32">
        <v>434346.04256410297</v>
      </c>
      <c r="F29" s="32">
        <v>26253.530085470102</v>
      </c>
      <c r="G29" s="32">
        <v>434346.04256410297</v>
      </c>
      <c r="H29" s="32">
        <v>5.6998598445170398E-2</v>
      </c>
    </row>
    <row r="30" spans="1:8" ht="14.25">
      <c r="A30" s="32">
        <v>29</v>
      </c>
      <c r="B30" s="33">
        <v>76</v>
      </c>
      <c r="C30" s="32">
        <v>4550</v>
      </c>
      <c r="D30" s="32">
        <v>952177.84354615398</v>
      </c>
      <c r="E30" s="32">
        <v>899546.62485982897</v>
      </c>
      <c r="F30" s="32">
        <v>52631.218686324799</v>
      </c>
      <c r="G30" s="32">
        <v>899546.62485982897</v>
      </c>
      <c r="H30" s="32">
        <v>5.5274567711335001E-2</v>
      </c>
    </row>
    <row r="31" spans="1:8" ht="14.25">
      <c r="A31" s="32">
        <v>30</v>
      </c>
      <c r="B31" s="33">
        <v>99</v>
      </c>
      <c r="C31" s="32">
        <v>78</v>
      </c>
      <c r="D31" s="32">
        <v>117488.780425081</v>
      </c>
      <c r="E31" s="32">
        <v>102737.552772105</v>
      </c>
      <c r="F31" s="32">
        <v>14751.2276529763</v>
      </c>
      <c r="G31" s="32">
        <v>102737.552772105</v>
      </c>
      <c r="H31" s="32">
        <v>0.125554351654733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2014-01-23T00:40:39Z</dcterms:modified>
</cp:coreProperties>
</file>