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<sst xmlns="http://schemas.openxmlformats.org/spreadsheetml/2006/main" count="113" uniqueCount="71">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</sst>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84946335.618799999</v>
      </c>
      <c r="F3" s="25">
        <f>RA!I7</f>
        <v>4345746.5299000004</v>
      </c>
      <c r="G3" s="16">
        <f>E3-F3</f>
        <v>80600589.0889</v>
      </c>
      <c r="H3" s="27">
        <f>RA!J7</f>
        <v>5.1158728604865402</v>
      </c>
      <c r="I3" s="20">
        <f>SUM(I4:I39)</f>
        <v>84946343.895214126</v>
      </c>
      <c r="J3" s="21">
        <f>SUM(J4:J39)</f>
        <v>80600589.445524752</v>
      </c>
      <c r="K3" s="22">
        <f>E3-I3</f>
        <v>-8.2764141261577606</v>
      </c>
      <c r="L3" s="22">
        <f>G3-J3</f>
        <v>-0.35662475228309631</v>
      </c>
    </row>
    <row r="4" spans="1:12">
      <c r="A4" s="38">
        <f>RA!A8</f>
        <v>41668</v>
      </c>
      <c r="B4" s="12">
        <v>12</v>
      </c>
      <c r="C4" s="35" t="s">
        <v>6</v>
      </c>
      <c r="D4" s="35"/>
      <c r="E4" s="15">
        <f>VLOOKUP(C4,RA!B8:D39,3,0)</f>
        <v>4531494.9274000004</v>
      </c>
      <c r="F4" s="25">
        <f>VLOOKUP(C4,RA!B8:I43,8,0)</f>
        <v>432136.15169999999</v>
      </c>
      <c r="G4" s="16">
        <f t="shared" ref="G4:G39" si="0">E4-F4</f>
        <v>4099358.7757000006</v>
      </c>
      <c r="H4" s="27">
        <f>RA!J8</f>
        <v>9.53628236648923</v>
      </c>
      <c r="I4" s="20">
        <f>VLOOKUP(B4,RMS!B:D,3,FALSE)</f>
        <v>4531498.1324307704</v>
      </c>
      <c r="J4" s="21">
        <f>VLOOKUP(B4,RMS!B:E,4,FALSE)</f>
        <v>4099358.78298803</v>
      </c>
      <c r="K4" s="22">
        <f t="shared" ref="K4:K39" si="1">E4-I4</f>
        <v>-3.2050307700410485</v>
      </c>
      <c r="L4" s="22">
        <f t="shared" ref="L4:L39" si="2">G4-J4</f>
        <v>-7.2880294173955917E-3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410771.8222</v>
      </c>
      <c r="F5" s="25">
        <f>VLOOKUP(C5,RA!B9:I44,8,0)</f>
        <v>12152.5057</v>
      </c>
      <c r="G5" s="16">
        <f t="shared" si="0"/>
        <v>398619.31650000002</v>
      </c>
      <c r="H5" s="27">
        <f>RA!J9</f>
        <v>2.95845650631875</v>
      </c>
      <c r="I5" s="20">
        <f>VLOOKUP(B5,RMS!B:D,3,FALSE)</f>
        <v>410771.984014727</v>
      </c>
      <c r="J5" s="21">
        <f>VLOOKUP(B5,RMS!B:E,4,FALSE)</f>
        <v>398619.311705317</v>
      </c>
      <c r="K5" s="22">
        <f t="shared" si="1"/>
        <v>-0.16181472700554878</v>
      </c>
      <c r="L5" s="22">
        <f t="shared" si="2"/>
        <v>4.7946830163709819E-3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801269.80689999997</v>
      </c>
      <c r="F6" s="25">
        <f>VLOOKUP(C6,RA!B10:I45,8,0)</f>
        <v>192995.1856</v>
      </c>
      <c r="G6" s="16">
        <f t="shared" si="0"/>
        <v>608274.6213</v>
      </c>
      <c r="H6" s="27">
        <f>RA!J10</f>
        <v>24.0861672233316</v>
      </c>
      <c r="I6" s="20">
        <f>VLOOKUP(B6,RMS!B:D,3,FALSE)</f>
        <v>801271.57893247902</v>
      </c>
      <c r="J6" s="21">
        <f>VLOOKUP(B6,RMS!B:E,4,FALSE)</f>
        <v>608274.62103076896</v>
      </c>
      <c r="K6" s="22">
        <f t="shared" si="1"/>
        <v>-1.7720324790570885</v>
      </c>
      <c r="L6" s="22">
        <f t="shared" si="2"/>
        <v>2.6923103723675013E-4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499544.08870000002</v>
      </c>
      <c r="F7" s="25">
        <f>VLOOKUP(C7,RA!B11:I46,8,0)</f>
        <v>40441.1924</v>
      </c>
      <c r="G7" s="16">
        <f t="shared" si="0"/>
        <v>459102.89630000002</v>
      </c>
      <c r="H7" s="27">
        <f>RA!J11</f>
        <v>8.0956202495045204</v>
      </c>
      <c r="I7" s="20">
        <f>VLOOKUP(B7,RMS!B:D,3,FALSE)</f>
        <v>499544.20340512798</v>
      </c>
      <c r="J7" s="21">
        <f>VLOOKUP(B7,RMS!B:E,4,FALSE)</f>
        <v>459102.896623932</v>
      </c>
      <c r="K7" s="22">
        <f t="shared" si="1"/>
        <v>-0.11470512795494869</v>
      </c>
      <c r="L7" s="22">
        <f t="shared" si="2"/>
        <v>-3.2393197761848569E-4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573343.45990000002</v>
      </c>
      <c r="F8" s="25">
        <f>VLOOKUP(C8,RA!B12:I47,8,0)</f>
        <v>-17555.573100000001</v>
      </c>
      <c r="G8" s="16">
        <f t="shared" si="0"/>
        <v>590899.03300000005</v>
      </c>
      <c r="H8" s="27">
        <f>RA!J12</f>
        <v>-3.06196448164979</v>
      </c>
      <c r="I8" s="20">
        <f>VLOOKUP(B8,RMS!B:D,3,FALSE)</f>
        <v>573343.46088119701</v>
      </c>
      <c r="J8" s="21">
        <f>VLOOKUP(B8,RMS!B:E,4,FALSE)</f>
        <v>590899.03308888897</v>
      </c>
      <c r="K8" s="22">
        <f t="shared" si="1"/>
        <v>-9.8119699396193027E-4</v>
      </c>
      <c r="L8" s="22">
        <f t="shared" si="2"/>
        <v>-8.8888918980956078E-5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1183862.5534000001</v>
      </c>
      <c r="F9" s="25">
        <f>VLOOKUP(C9,RA!B13:I48,8,0)</f>
        <v>179083.38310000001</v>
      </c>
      <c r="G9" s="16">
        <f t="shared" si="0"/>
        <v>1004779.1703000001</v>
      </c>
      <c r="H9" s="27">
        <f>RA!J13</f>
        <v>15.127041782484</v>
      </c>
      <c r="I9" s="20">
        <f>VLOOKUP(B9,RMS!B:D,3,FALSE)</f>
        <v>1183863.22223504</v>
      </c>
      <c r="J9" s="21">
        <f>VLOOKUP(B9,RMS!B:E,4,FALSE)</f>
        <v>1004779.16949231</v>
      </c>
      <c r="K9" s="22">
        <f t="shared" si="1"/>
        <v>-0.66883503994904459</v>
      </c>
      <c r="L9" s="22">
        <f t="shared" si="2"/>
        <v>8.0769008491188288E-4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613788.50789999997</v>
      </c>
      <c r="F10" s="25">
        <f>VLOOKUP(C10,RA!B14:I49,8,0)</f>
        <v>57769.962200000002</v>
      </c>
      <c r="G10" s="16">
        <f t="shared" si="0"/>
        <v>556018.54570000002</v>
      </c>
      <c r="H10" s="27">
        <f>RA!J14</f>
        <v>9.4120306027971505</v>
      </c>
      <c r="I10" s="20">
        <f>VLOOKUP(B10,RMS!B:D,3,FALSE)</f>
        <v>613788.548594872</v>
      </c>
      <c r="J10" s="21">
        <f>VLOOKUP(B10,RMS!B:E,4,FALSE)</f>
        <v>556018.54156495701</v>
      </c>
      <c r="K10" s="22">
        <f t="shared" si="1"/>
        <v>-4.0694872033782303E-2</v>
      </c>
      <c r="L10" s="22">
        <f t="shared" si="2"/>
        <v>4.135043011046946E-3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687234.59499999997</v>
      </c>
      <c r="F11" s="25">
        <f>VLOOKUP(C11,RA!B15:I50,8,0)</f>
        <v>40012.394699999997</v>
      </c>
      <c r="G11" s="16">
        <f t="shared" si="0"/>
        <v>647222.20030000003</v>
      </c>
      <c r="H11" s="27">
        <f>RA!J15</f>
        <v>5.8222323193726897</v>
      </c>
      <c r="I11" s="20">
        <f>VLOOKUP(B11,RMS!B:D,3,FALSE)</f>
        <v>687234.72970427398</v>
      </c>
      <c r="J11" s="21">
        <f>VLOOKUP(B11,RMS!B:E,4,FALSE)</f>
        <v>647222.19802649599</v>
      </c>
      <c r="K11" s="22">
        <f t="shared" si="1"/>
        <v>-0.13470427400898188</v>
      </c>
      <c r="L11" s="22">
        <f t="shared" si="2"/>
        <v>2.2735040402039886E-3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5851715.7220000001</v>
      </c>
      <c r="F12" s="25">
        <f>VLOOKUP(C12,RA!B16:I51,8,0)</f>
        <v>173392.43799999999</v>
      </c>
      <c r="G12" s="16">
        <f t="shared" si="0"/>
        <v>5678323.284</v>
      </c>
      <c r="H12" s="27">
        <f>RA!J16</f>
        <v>2.9631042627056701</v>
      </c>
      <c r="I12" s="20">
        <f>VLOOKUP(B12,RMS!B:D,3,FALSE)</f>
        <v>5851714.7101999996</v>
      </c>
      <c r="J12" s="21">
        <f>VLOOKUP(B12,RMS!B:E,4,FALSE)</f>
        <v>5678323.284</v>
      </c>
      <c r="K12" s="22">
        <f t="shared" si="1"/>
        <v>1.0118000004440546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8977260.9541999996</v>
      </c>
      <c r="F13" s="25">
        <f>VLOOKUP(C13,RA!B17:I52,8,0)</f>
        <v>-2164995.9194999998</v>
      </c>
      <c r="G13" s="16">
        <f t="shared" si="0"/>
        <v>11142256.8737</v>
      </c>
      <c r="H13" s="27">
        <f>RA!J17</f>
        <v>-24.116441869578399</v>
      </c>
      <c r="I13" s="20">
        <f>VLOOKUP(B13,RMS!B:D,3,FALSE)</f>
        <v>8977261.1574863195</v>
      </c>
      <c r="J13" s="21">
        <f>VLOOKUP(B13,RMS!B:E,4,FALSE)</f>
        <v>11142256.873934999</v>
      </c>
      <c r="K13" s="22">
        <f t="shared" si="1"/>
        <v>-0.20328631997108459</v>
      </c>
      <c r="L13" s="22">
        <f t="shared" si="2"/>
        <v>-2.3499876260757446E-4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16464262.7722</v>
      </c>
      <c r="F14" s="25">
        <f>VLOOKUP(C14,RA!B18:I53,8,0)</f>
        <v>1433169.9513000001</v>
      </c>
      <c r="G14" s="16">
        <f t="shared" si="0"/>
        <v>15031092.820899999</v>
      </c>
      <c r="H14" s="27">
        <f>RA!J18</f>
        <v>8.7047320073141403</v>
      </c>
      <c r="I14" s="20">
        <f>VLOOKUP(B14,RMS!B:D,3,FALSE)</f>
        <v>16464263.1677949</v>
      </c>
      <c r="J14" s="21">
        <f>VLOOKUP(B14,RMS!B:E,4,FALSE)</f>
        <v>15031093.159138501</v>
      </c>
      <c r="K14" s="22">
        <f t="shared" si="1"/>
        <v>-0.39559490047395229</v>
      </c>
      <c r="L14" s="22">
        <f t="shared" si="2"/>
        <v>-0.33823850192129612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3614164.2264999999</v>
      </c>
      <c r="F15" s="25">
        <f>VLOOKUP(C15,RA!B19:I54,8,0)</f>
        <v>293640.61239999998</v>
      </c>
      <c r="G15" s="16">
        <f t="shared" si="0"/>
        <v>3320523.6140999999</v>
      </c>
      <c r="H15" s="27">
        <f>RA!J19</f>
        <v>8.1247169192520392</v>
      </c>
      <c r="I15" s="20">
        <f>VLOOKUP(B15,RMS!B:D,3,FALSE)</f>
        <v>3614164.3196341898</v>
      </c>
      <c r="J15" s="21">
        <f>VLOOKUP(B15,RMS!B:E,4,FALSE)</f>
        <v>3320523.6158717899</v>
      </c>
      <c r="K15" s="22">
        <f t="shared" si="1"/>
        <v>-9.3134189955890179E-2</v>
      </c>
      <c r="L15" s="22">
        <f t="shared" si="2"/>
        <v>-1.771789975464344E-3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4547745.4431999996</v>
      </c>
      <c r="F16" s="25">
        <f>VLOOKUP(C16,RA!B20:I55,8,0)</f>
        <v>145092.0478</v>
      </c>
      <c r="G16" s="16">
        <f t="shared" si="0"/>
        <v>4402653.3953999998</v>
      </c>
      <c r="H16" s="27">
        <f>RA!J20</f>
        <v>3.1904170893502499</v>
      </c>
      <c r="I16" s="20">
        <f>VLOOKUP(B16,RMS!B:D,3,FALSE)</f>
        <v>4547745.3879000004</v>
      </c>
      <c r="J16" s="21">
        <f>VLOOKUP(B16,RMS!B:E,4,FALSE)</f>
        <v>4402653.3953999998</v>
      </c>
      <c r="K16" s="22">
        <f t="shared" si="1"/>
        <v>5.5299999192357063E-2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2380383.4035</v>
      </c>
      <c r="F17" s="25">
        <f>VLOOKUP(C17,RA!B21:I56,8,0)</f>
        <v>210301.6323</v>
      </c>
      <c r="G17" s="16">
        <f t="shared" si="0"/>
        <v>2170081.7711999998</v>
      </c>
      <c r="H17" s="27">
        <f>RA!J21</f>
        <v>8.8347798086133</v>
      </c>
      <c r="I17" s="20">
        <f>VLOOKUP(B17,RMS!B:D,3,FALSE)</f>
        <v>2380383.34493011</v>
      </c>
      <c r="J17" s="21">
        <f>VLOOKUP(B17,RMS!B:E,4,FALSE)</f>
        <v>2170081.7703475798</v>
      </c>
      <c r="K17" s="22">
        <f t="shared" si="1"/>
        <v>5.8569889981299639E-2</v>
      </c>
      <c r="L17" s="22">
        <f t="shared" si="2"/>
        <v>8.5241999477148056E-4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5134627.5857999995</v>
      </c>
      <c r="F18" s="25">
        <f>VLOOKUP(C18,RA!B22:I57,8,0)</f>
        <v>591524.02280000004</v>
      </c>
      <c r="G18" s="16">
        <f t="shared" si="0"/>
        <v>4543103.5629999992</v>
      </c>
      <c r="H18" s="27">
        <f>RA!J22</f>
        <v>11.5202906718275</v>
      </c>
      <c r="I18" s="20">
        <f>VLOOKUP(B18,RMS!B:D,3,FALSE)</f>
        <v>5134628.2305230796</v>
      </c>
      <c r="J18" s="21">
        <f>VLOOKUP(B18,RMS!B:E,4,FALSE)</f>
        <v>4543103.5604384597</v>
      </c>
      <c r="K18" s="22">
        <f t="shared" si="1"/>
        <v>-0.644723080098629</v>
      </c>
      <c r="L18" s="22">
        <f t="shared" si="2"/>
        <v>2.5615394115447998E-3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6405987.3230999997</v>
      </c>
      <c r="F19" s="25">
        <f>VLOOKUP(C19,RA!B23:I58,8,0)</f>
        <v>-75857.342199999999</v>
      </c>
      <c r="G19" s="16">
        <f t="shared" si="0"/>
        <v>6481844.6652999995</v>
      </c>
      <c r="H19" s="27">
        <f>RA!J23</f>
        <v>-1.18416316445801</v>
      </c>
      <c r="I19" s="20">
        <f>VLOOKUP(B19,RMS!B:D,3,FALSE)</f>
        <v>6405989.5318512795</v>
      </c>
      <c r="J19" s="21">
        <f>VLOOKUP(B19,RMS!B:E,4,FALSE)</f>
        <v>6481844.7616376104</v>
      </c>
      <c r="K19" s="22">
        <f t="shared" si="1"/>
        <v>-2.2087512798607349</v>
      </c>
      <c r="L19" s="22">
        <f t="shared" si="2"/>
        <v>-9.6337610855698586E-2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1538327.8526999999</v>
      </c>
      <c r="F20" s="25">
        <f>VLOOKUP(C20,RA!B24:I59,8,0)</f>
        <v>281428.75439999998</v>
      </c>
      <c r="G20" s="16">
        <f t="shared" si="0"/>
        <v>1256899.0983</v>
      </c>
      <c r="H20" s="27">
        <f>RA!J24</f>
        <v>18.294458746622201</v>
      </c>
      <c r="I20" s="20">
        <f>VLOOKUP(B20,RMS!B:D,3,FALSE)</f>
        <v>1538327.87763479</v>
      </c>
      <c r="J20" s="21">
        <f>VLOOKUP(B20,RMS!B:E,4,FALSE)</f>
        <v>1256899.0994871601</v>
      </c>
      <c r="K20" s="22">
        <f t="shared" si="1"/>
        <v>-2.4934790097177029E-2</v>
      </c>
      <c r="L20" s="22">
        <f t="shared" si="2"/>
        <v>-1.1871601454913616E-3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1873744.9913999999</v>
      </c>
      <c r="F21" s="25">
        <f>VLOOKUP(C21,RA!B25:I60,8,0)</f>
        <v>170605.35250000001</v>
      </c>
      <c r="G21" s="16">
        <f t="shared" si="0"/>
        <v>1703139.6388999999</v>
      </c>
      <c r="H21" s="27">
        <f>RA!J25</f>
        <v>9.1050464862099201</v>
      </c>
      <c r="I21" s="20">
        <f>VLOOKUP(B21,RMS!B:D,3,FALSE)</f>
        <v>1873744.9961146701</v>
      </c>
      <c r="J21" s="21">
        <f>VLOOKUP(B21,RMS!B:E,4,FALSE)</f>
        <v>1703139.63145537</v>
      </c>
      <c r="K21" s="22">
        <f t="shared" si="1"/>
        <v>-4.7146701253950596E-3</v>
      </c>
      <c r="L21" s="22">
        <f t="shared" si="2"/>
        <v>7.4446299113333225E-3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2616727.2771999999</v>
      </c>
      <c r="F22" s="25">
        <f>VLOOKUP(C22,RA!B26:I61,8,0)</f>
        <v>489186.74359999999</v>
      </c>
      <c r="G22" s="16">
        <f t="shared" si="0"/>
        <v>2127540.5335999997</v>
      </c>
      <c r="H22" s="27">
        <f>RA!J26</f>
        <v>18.694601759318601</v>
      </c>
      <c r="I22" s="20">
        <f>VLOOKUP(B22,RMS!B:D,3,FALSE)</f>
        <v>2616727.2956892601</v>
      </c>
      <c r="J22" s="21">
        <f>VLOOKUP(B22,RMS!B:E,4,FALSE)</f>
        <v>2127540.4910453199</v>
      </c>
      <c r="K22" s="22">
        <f t="shared" si="1"/>
        <v>-1.8489260226488113E-2</v>
      </c>
      <c r="L22" s="22">
        <f t="shared" si="2"/>
        <v>4.2554679792374372E-2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684886.39509999997</v>
      </c>
      <c r="F23" s="25">
        <f>VLOOKUP(C23,RA!B27:I62,8,0)</f>
        <v>172625.96249999999</v>
      </c>
      <c r="G23" s="16">
        <f t="shared" si="0"/>
        <v>512260.43259999994</v>
      </c>
      <c r="H23" s="27">
        <f>RA!J27</f>
        <v>25.205050609129898</v>
      </c>
      <c r="I23" s="20">
        <f>VLOOKUP(B23,RMS!B:D,3,FALSE)</f>
        <v>684886.35463666904</v>
      </c>
      <c r="J23" s="21">
        <f>VLOOKUP(B23,RMS!B:E,4,FALSE)</f>
        <v>512260.437574454</v>
      </c>
      <c r="K23" s="22">
        <f t="shared" si="1"/>
        <v>4.0463330922648311E-2</v>
      </c>
      <c r="L23" s="22">
        <f t="shared" si="2"/>
        <v>-4.974454059265554E-3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2813549.7174999998</v>
      </c>
      <c r="F24" s="25">
        <f>VLOOKUP(C24,RA!B28:I63,8,0)</f>
        <v>249360.1391</v>
      </c>
      <c r="G24" s="16">
        <f t="shared" si="0"/>
        <v>2564189.5784</v>
      </c>
      <c r="H24" s="27">
        <f>RA!J28</f>
        <v>8.8628303793249099</v>
      </c>
      <c r="I24" s="20">
        <f>VLOOKUP(B24,RMS!B:D,3,FALSE)</f>
        <v>2813549.7163761002</v>
      </c>
      <c r="J24" s="21">
        <f>VLOOKUP(B24,RMS!B:E,4,FALSE)</f>
        <v>2564189.5931216902</v>
      </c>
      <c r="K24" s="22">
        <f t="shared" si="1"/>
        <v>1.1238995939493179E-3</v>
      </c>
      <c r="L24" s="22">
        <f t="shared" si="2"/>
        <v>-1.4721690211445093E-2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2068330.7342999999</v>
      </c>
      <c r="F25" s="25">
        <f>VLOOKUP(C25,RA!B29:I64,8,0)</f>
        <v>461413.69209999999</v>
      </c>
      <c r="G25" s="16">
        <f t="shared" si="0"/>
        <v>1606917.0422</v>
      </c>
      <c r="H25" s="27">
        <f>RA!J29</f>
        <v>22.308506296801699</v>
      </c>
      <c r="I25" s="20">
        <f>VLOOKUP(B25,RMS!B:D,3,FALSE)</f>
        <v>2068330.73863451</v>
      </c>
      <c r="J25" s="21">
        <f>VLOOKUP(B25,RMS!B:E,4,FALSE)</f>
        <v>1606917.19647889</v>
      </c>
      <c r="K25" s="22">
        <f t="shared" si="1"/>
        <v>-4.3345100712031126E-3</v>
      </c>
      <c r="L25" s="22">
        <f t="shared" si="2"/>
        <v>-0.15427888999693096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4889168.6848999998</v>
      </c>
      <c r="F26" s="25">
        <f>VLOOKUP(C26,RA!B30:I65,8,0)</f>
        <v>496165.17859999998</v>
      </c>
      <c r="G26" s="16">
        <f t="shared" si="0"/>
        <v>4393003.5062999995</v>
      </c>
      <c r="H26" s="27">
        <f>RA!J30</f>
        <v>10.148252403980001</v>
      </c>
      <c r="I26" s="20">
        <f>VLOOKUP(B26,RMS!B:D,3,FALSE)</f>
        <v>4889168.6205637204</v>
      </c>
      <c r="J26" s="21">
        <f>VLOOKUP(B26,RMS!B:E,4,FALSE)</f>
        <v>4393003.4785186797</v>
      </c>
      <c r="K26" s="22">
        <f t="shared" si="1"/>
        <v>6.4336279407143593E-2</v>
      </c>
      <c r="L26" s="22">
        <f t="shared" si="2"/>
        <v>2.7781319804489613E-2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1585760.4136999999</v>
      </c>
      <c r="F27" s="25">
        <f>VLOOKUP(C27,RA!B31:I66,8,0)</f>
        <v>99075.506299999994</v>
      </c>
      <c r="G27" s="16">
        <f t="shared" si="0"/>
        <v>1486684.9073999999</v>
      </c>
      <c r="H27" s="27">
        <f>RA!J31</f>
        <v>6.2478231543711296</v>
      </c>
      <c r="I27" s="20">
        <f>VLOOKUP(B27,RMS!B:D,3,FALSE)</f>
        <v>1585760.3749778799</v>
      </c>
      <c r="J27" s="21">
        <f>VLOOKUP(B27,RMS!B:E,4,FALSE)</f>
        <v>1486684.72323009</v>
      </c>
      <c r="K27" s="22">
        <f t="shared" si="1"/>
        <v>3.8722119992598891E-2</v>
      </c>
      <c r="L27" s="22">
        <f t="shared" si="2"/>
        <v>0.18416990991681814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500954.82630000002</v>
      </c>
      <c r="F28" s="25">
        <f>VLOOKUP(C28,RA!B32:I67,8,0)</f>
        <v>113012.17539999999</v>
      </c>
      <c r="G28" s="16">
        <f t="shared" si="0"/>
        <v>387942.65090000001</v>
      </c>
      <c r="H28" s="27">
        <f>RA!J32</f>
        <v>22.559354549929399</v>
      </c>
      <c r="I28" s="20">
        <f>VLOOKUP(B28,RMS!B:D,3,FALSE)</f>
        <v>500954.71115164499</v>
      </c>
      <c r="J28" s="21">
        <f>VLOOKUP(B28,RMS!B:E,4,FALSE)</f>
        <v>387942.664048501</v>
      </c>
      <c r="K28" s="22">
        <f t="shared" si="1"/>
        <v>0.11514835502021015</v>
      </c>
      <c r="L28" s="22">
        <f t="shared" si="2"/>
        <v>-1.3148500991519541E-2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132.94479999999999</v>
      </c>
      <c r="F29" s="25">
        <f>VLOOKUP(C29,RA!B33:I68,8,0)</f>
        <v>18.8583</v>
      </c>
      <c r="G29" s="16">
        <f t="shared" si="0"/>
        <v>114.08649999999999</v>
      </c>
      <c r="H29" s="27">
        <f>RA!J33</f>
        <v>14.185060265614</v>
      </c>
      <c r="I29" s="20">
        <f>VLOOKUP(B29,RMS!B:D,3,FALSE)</f>
        <v>132.94409999999999</v>
      </c>
      <c r="J29" s="21">
        <f>VLOOKUP(B29,RMS!B:E,4,FALSE)</f>
        <v>114.0865</v>
      </c>
      <c r="K29" s="22">
        <f t="shared" si="1"/>
        <v>6.9999999999481588E-4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11.015836108027401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834017.53619999997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834017.53269999998</v>
      </c>
      <c r="J31" s="21">
        <f>VLOOKUP(B31,RMS!B:E,4,FALSE)</f>
        <v>742143.52859999996</v>
      </c>
      <c r="K31" s="22">
        <f t="shared" si="1"/>
        <v>3.4999999916180968E-3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5.2994000223139999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676056.40919999999</v>
      </c>
      <c r="F35" s="25">
        <f>VLOOKUP(C35,RA!B8:I74,8,0)</f>
        <v>35826.933499999999</v>
      </c>
      <c r="G35" s="16">
        <f t="shared" si="0"/>
        <v>640229.47569999995</v>
      </c>
      <c r="H35" s="27">
        <f>RA!J39</f>
        <v>5.9683635114742799</v>
      </c>
      <c r="I35" s="20">
        <f>VLOOKUP(B35,RMS!B:D,3,FALSE)</f>
        <v>676056.41025641002</v>
      </c>
      <c r="J35" s="21">
        <f>VLOOKUP(B35,RMS!B:E,4,FALSE)</f>
        <v>640229.47435897402</v>
      </c>
      <c r="K35" s="22">
        <f t="shared" si="1"/>
        <v>-1.0564100230112672E-3</v>
      </c>
      <c r="L35" s="22">
        <f t="shared" si="2"/>
        <v>1.3410259271040559E-3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2063262.2722</v>
      </c>
      <c r="F36" s="25">
        <f>VLOOKUP(C36,RA!B8:I75,8,0)</f>
        <v>123142.9926</v>
      </c>
      <c r="G36" s="16">
        <f t="shared" si="0"/>
        <v>1940119.2796</v>
      </c>
      <c r="H36" s="27">
        <f>RA!J40</f>
        <v>0</v>
      </c>
      <c r="I36" s="20">
        <f>VLOOKUP(B36,RMS!B:D,3,FALSE)</f>
        <v>2063262.2409350399</v>
      </c>
      <c r="J36" s="21">
        <f>VLOOKUP(B36,RMS!B:E,4,FALSE)</f>
        <v>1940119.28585983</v>
      </c>
      <c r="K36" s="22">
        <f t="shared" si="1"/>
        <v>3.1264960067346692E-2</v>
      </c>
      <c r="L36" s="22">
        <f t="shared" si="2"/>
        <v>-6.2598299700766802E-3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15.0918334023869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123958.3714</v>
      </c>
      <c r="F39" s="25">
        <f>VLOOKUP(C39,RA!B8:I78,8,0)</f>
        <v>18707.590899999999</v>
      </c>
      <c r="G39" s="16">
        <f t="shared" si="0"/>
        <v>105250.78050000001</v>
      </c>
      <c r="H39" s="27">
        <f>RA!J43</f>
        <v>0</v>
      </c>
      <c r="I39" s="20">
        <f>VLOOKUP(B39,RMS!B:D,3,FALSE)</f>
        <v>123958.370925043</v>
      </c>
      <c r="J39" s="21">
        <f>VLOOKUP(B39,RMS!B:E,4,FALSE)</f>
        <v>105250.77995613001</v>
      </c>
      <c r="K39" s="22">
        <f t="shared" si="1"/>
        <v>4.7495700709987432E-4</v>
      </c>
      <c r="L39" s="22">
        <f t="shared" si="2"/>
        <v>5.4387000272981822E-4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84946335.618799999</v>
      </c>
      <c r="E7" s="62">
        <v>104323488.40279999</v>
      </c>
      <c r="F7" s="63">
        <v>81.425896429782398</v>
      </c>
      <c r="G7" s="62">
        <v>20465514.761999998</v>
      </c>
      <c r="H7" s="63">
        <v>315.07060343542798</v>
      </c>
      <c r="I7" s="62">
        <v>4345746.5299000004</v>
      </c>
      <c r="J7" s="63">
        <v>5.1158728604865402</v>
      </c>
      <c r="K7" s="62">
        <v>2649224.4929</v>
      </c>
      <c r="L7" s="63">
        <v>12.944822173830801</v>
      </c>
      <c r="M7" s="63">
        <v>0.64038439986748097</v>
      </c>
      <c r="N7" s="62">
        <v>986909828.57490098</v>
      </c>
      <c r="O7" s="62">
        <v>986909828.57490098</v>
      </c>
      <c r="P7" s="62">
        <v>2336969</v>
      </c>
      <c r="Q7" s="62">
        <v>1998399</v>
      </c>
      <c r="R7" s="63">
        <v>16.942062120727599</v>
      </c>
      <c r="S7" s="62">
        <v>36.348935573728198</v>
      </c>
      <c r="T7" s="62">
        <v>34.531431299855598</v>
      </c>
      <c r="U7" s="64">
        <v>5.0001581757081102</v>
      </c>
      <c r="V7" s="52"/>
      <c r="W7" s="52"/>
    </row>
    <row r="8" spans="1:23" ht="14.25" thickBot="1">
      <c r="A8" s="49">
        <v>41668</v>
      </c>
      <c r="B8" s="39" t="s">
        <v>6</v>
      </c>
      <c r="C8" s="40"/>
      <c r="D8" s="65">
        <v>4531494.9274000004</v>
      </c>
      <c r="E8" s="65">
        <v>3898512.9643000001</v>
      </c>
      <c r="F8" s="66">
        <v>116.23649757988299</v>
      </c>
      <c r="G8" s="65">
        <v>986054.15150000004</v>
      </c>
      <c r="H8" s="66">
        <v>359.55842491070302</v>
      </c>
      <c r="I8" s="65">
        <v>432136.15169999999</v>
      </c>
      <c r="J8" s="66">
        <v>9.53628236648923</v>
      </c>
      <c r="K8" s="65">
        <v>230716.15</v>
      </c>
      <c r="L8" s="66">
        <v>23.3979188312357</v>
      </c>
      <c r="M8" s="66">
        <v>0.87302081670485598</v>
      </c>
      <c r="N8" s="65">
        <v>39679270.581699997</v>
      </c>
      <c r="O8" s="65">
        <v>39679270.581699997</v>
      </c>
      <c r="P8" s="65">
        <v>96389</v>
      </c>
      <c r="Q8" s="65">
        <v>80392</v>
      </c>
      <c r="R8" s="66">
        <v>19.8987461438949</v>
      </c>
      <c r="S8" s="65">
        <v>47.012573295708002</v>
      </c>
      <c r="T8" s="65">
        <v>32.182082275599598</v>
      </c>
      <c r="U8" s="67">
        <v>31.5457971781825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410771.8222</v>
      </c>
      <c r="E9" s="65">
        <v>516451.1398</v>
      </c>
      <c r="F9" s="66">
        <v>79.537402581602393</v>
      </c>
      <c r="G9" s="65">
        <v>126233.2836</v>
      </c>
      <c r="H9" s="66">
        <v>225.406905758411</v>
      </c>
      <c r="I9" s="65">
        <v>12152.5057</v>
      </c>
      <c r="J9" s="66">
        <v>2.95845650631875</v>
      </c>
      <c r="K9" s="65">
        <v>29136.404699999999</v>
      </c>
      <c r="L9" s="66">
        <v>23.0813964978726</v>
      </c>
      <c r="M9" s="66">
        <v>-0.58290990857907699</v>
      </c>
      <c r="N9" s="65">
        <v>5082649.4952999996</v>
      </c>
      <c r="O9" s="65">
        <v>5082649.4952999996</v>
      </c>
      <c r="P9" s="65">
        <v>24057</v>
      </c>
      <c r="Q9" s="65">
        <v>18685</v>
      </c>
      <c r="R9" s="66">
        <v>28.750334492908799</v>
      </c>
      <c r="S9" s="65">
        <v>17.074939610092699</v>
      </c>
      <c r="T9" s="65">
        <v>18.073356853090701</v>
      </c>
      <c r="U9" s="67">
        <v>-5.8472666129247903</v>
      </c>
      <c r="V9" s="52"/>
      <c r="W9" s="52"/>
    </row>
    <row r="10" spans="1:23" ht="14.25" thickBot="1">
      <c r="A10" s="50"/>
      <c r="B10" s="39" t="s">
        <v>8</v>
      </c>
      <c r="C10" s="40"/>
      <c r="D10" s="65">
        <v>801269.80689999997</v>
      </c>
      <c r="E10" s="65">
        <v>1004863.5507</v>
      </c>
      <c r="F10" s="66">
        <v>79.739165217190504</v>
      </c>
      <c r="G10" s="65">
        <v>191209.58170000001</v>
      </c>
      <c r="H10" s="66">
        <v>319.05316657047001</v>
      </c>
      <c r="I10" s="65">
        <v>192995.1856</v>
      </c>
      <c r="J10" s="66">
        <v>24.0861672233316</v>
      </c>
      <c r="K10" s="65">
        <v>41129.894</v>
      </c>
      <c r="L10" s="66">
        <v>21.510372876883899</v>
      </c>
      <c r="M10" s="66">
        <v>3.6923336490971699</v>
      </c>
      <c r="N10" s="65">
        <v>8209651.9692000002</v>
      </c>
      <c r="O10" s="65">
        <v>8209651.9692000002</v>
      </c>
      <c r="P10" s="65">
        <v>249337</v>
      </c>
      <c r="Q10" s="65">
        <v>213313</v>
      </c>
      <c r="R10" s="66">
        <v>16.887859624120399</v>
      </c>
      <c r="S10" s="65">
        <v>3.2136016993065599</v>
      </c>
      <c r="T10" s="65">
        <v>3.3153997107536801</v>
      </c>
      <c r="U10" s="67">
        <v>-3.1677233513128402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499544.08870000002</v>
      </c>
      <c r="E11" s="65">
        <v>373136.45559999999</v>
      </c>
      <c r="F11" s="66">
        <v>133.87705253745301</v>
      </c>
      <c r="G11" s="65">
        <v>64117.282500000001</v>
      </c>
      <c r="H11" s="66">
        <v>679.10988928765005</v>
      </c>
      <c r="I11" s="65">
        <v>40441.1924</v>
      </c>
      <c r="J11" s="66">
        <v>8.0956202495045204</v>
      </c>
      <c r="K11" s="65">
        <v>15175.2058</v>
      </c>
      <c r="L11" s="66">
        <v>23.667886735530299</v>
      </c>
      <c r="M11" s="66">
        <v>1.66495182556272</v>
      </c>
      <c r="N11" s="65">
        <v>3963654.8341999999</v>
      </c>
      <c r="O11" s="65">
        <v>3963654.8341999999</v>
      </c>
      <c r="P11" s="65">
        <v>9074</v>
      </c>
      <c r="Q11" s="65">
        <v>7475</v>
      </c>
      <c r="R11" s="66">
        <v>21.3913043478261</v>
      </c>
      <c r="S11" s="65">
        <v>55.052246936301501</v>
      </c>
      <c r="T11" s="65">
        <v>33.029379812709003</v>
      </c>
      <c r="U11" s="67">
        <v>40.003575420044399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573343.45990000002</v>
      </c>
      <c r="E12" s="65">
        <v>756694.65150000004</v>
      </c>
      <c r="F12" s="66">
        <v>75.769461137786294</v>
      </c>
      <c r="G12" s="65">
        <v>272694.54950000002</v>
      </c>
      <c r="H12" s="66">
        <v>110.251162317419</v>
      </c>
      <c r="I12" s="65">
        <v>-17555.573100000001</v>
      </c>
      <c r="J12" s="66">
        <v>-3.06196448164979</v>
      </c>
      <c r="K12" s="65">
        <v>13343.969300000001</v>
      </c>
      <c r="L12" s="66">
        <v>4.8933758758533603</v>
      </c>
      <c r="M12" s="66">
        <v>-2.31561851689812</v>
      </c>
      <c r="N12" s="65">
        <v>12300979.920600001</v>
      </c>
      <c r="O12" s="65">
        <v>12300979.920600001</v>
      </c>
      <c r="P12" s="65">
        <v>3345</v>
      </c>
      <c r="Q12" s="65">
        <v>3137</v>
      </c>
      <c r="R12" s="66">
        <v>6.6305387312719102</v>
      </c>
      <c r="S12" s="65">
        <v>171.40312702541101</v>
      </c>
      <c r="T12" s="65">
        <v>150.60150857507199</v>
      </c>
      <c r="U12" s="67">
        <v>12.136078735165301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1183862.5534000001</v>
      </c>
      <c r="E13" s="65">
        <v>2015639.6240999999</v>
      </c>
      <c r="F13" s="66">
        <v>58.7338400796028</v>
      </c>
      <c r="G13" s="65">
        <v>338101.26360000001</v>
      </c>
      <c r="H13" s="66">
        <v>250.15028953000299</v>
      </c>
      <c r="I13" s="65">
        <v>179083.38310000001</v>
      </c>
      <c r="J13" s="66">
        <v>15.127041782484</v>
      </c>
      <c r="K13" s="65">
        <v>77286.4084</v>
      </c>
      <c r="L13" s="66">
        <v>22.858952840660098</v>
      </c>
      <c r="M13" s="66">
        <v>1.31713941438635</v>
      </c>
      <c r="N13" s="65">
        <v>17127182.488000002</v>
      </c>
      <c r="O13" s="65">
        <v>17127182.488000002</v>
      </c>
      <c r="P13" s="65">
        <v>31633</v>
      </c>
      <c r="Q13" s="65">
        <v>27020</v>
      </c>
      <c r="R13" s="66">
        <v>17.072538860103599</v>
      </c>
      <c r="S13" s="65">
        <v>37.424921866405299</v>
      </c>
      <c r="T13" s="65">
        <v>36.366028271650599</v>
      </c>
      <c r="U13" s="67">
        <v>2.8293809096906299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613788.50789999997</v>
      </c>
      <c r="E14" s="65">
        <v>1067700.1898000001</v>
      </c>
      <c r="F14" s="66">
        <v>57.486971882525701</v>
      </c>
      <c r="G14" s="65">
        <v>184420.49710000001</v>
      </c>
      <c r="H14" s="66">
        <v>232.82011357293999</v>
      </c>
      <c r="I14" s="65">
        <v>57769.962200000002</v>
      </c>
      <c r="J14" s="66">
        <v>9.4120306027971505</v>
      </c>
      <c r="K14" s="65">
        <v>31358.4679</v>
      </c>
      <c r="L14" s="66">
        <v>17.003786668569798</v>
      </c>
      <c r="M14" s="66">
        <v>0.84224441016137797</v>
      </c>
      <c r="N14" s="65">
        <v>9022620.3715000004</v>
      </c>
      <c r="O14" s="65">
        <v>9022620.3715000004</v>
      </c>
      <c r="P14" s="65">
        <v>7285</v>
      </c>
      <c r="Q14" s="65">
        <v>6505</v>
      </c>
      <c r="R14" s="66">
        <v>11.9907763259032</v>
      </c>
      <c r="S14" s="65">
        <v>84.253741647220295</v>
      </c>
      <c r="T14" s="65">
        <v>77.531687179092998</v>
      </c>
      <c r="U14" s="67">
        <v>7.9783453371997304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687234.59499999997</v>
      </c>
      <c r="E15" s="65">
        <v>618405.68629999994</v>
      </c>
      <c r="F15" s="66">
        <v>111.130057537442</v>
      </c>
      <c r="G15" s="65">
        <v>101868.80499999999</v>
      </c>
      <c r="H15" s="66">
        <v>574.62712947305101</v>
      </c>
      <c r="I15" s="65">
        <v>40012.394699999997</v>
      </c>
      <c r="J15" s="66">
        <v>5.8222323193726897</v>
      </c>
      <c r="K15" s="65">
        <v>19063.8881</v>
      </c>
      <c r="L15" s="66">
        <v>18.7141569983078</v>
      </c>
      <c r="M15" s="66">
        <v>1.0988580341069001</v>
      </c>
      <c r="N15" s="65">
        <v>5501052.9512</v>
      </c>
      <c r="O15" s="65">
        <v>5501052.9512</v>
      </c>
      <c r="P15" s="65">
        <v>8729</v>
      </c>
      <c r="Q15" s="65">
        <v>7217</v>
      </c>
      <c r="R15" s="66">
        <v>20.950533462657599</v>
      </c>
      <c r="S15" s="65">
        <v>78.730048688280505</v>
      </c>
      <c r="T15" s="65">
        <v>40.602218248579703</v>
      </c>
      <c r="U15" s="67">
        <v>48.4285619975443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5851715.7220000001</v>
      </c>
      <c r="E16" s="65">
        <v>6047121.3340999996</v>
      </c>
      <c r="F16" s="66">
        <v>96.768617639634599</v>
      </c>
      <c r="G16" s="65">
        <v>713867.52130000002</v>
      </c>
      <c r="H16" s="66">
        <v>719.72012276782698</v>
      </c>
      <c r="I16" s="65">
        <v>173392.43799999999</v>
      </c>
      <c r="J16" s="66">
        <v>2.9631042627056701</v>
      </c>
      <c r="K16" s="65">
        <v>67969.183199999999</v>
      </c>
      <c r="L16" s="66">
        <v>9.5212600618422396</v>
      </c>
      <c r="M16" s="66">
        <v>1.55104489765297</v>
      </c>
      <c r="N16" s="65">
        <v>43349215.553599998</v>
      </c>
      <c r="O16" s="65">
        <v>43349215.553599998</v>
      </c>
      <c r="P16" s="65">
        <v>176202</v>
      </c>
      <c r="Q16" s="65">
        <v>138202</v>
      </c>
      <c r="R16" s="66">
        <v>27.495984139158601</v>
      </c>
      <c r="S16" s="65">
        <v>33.210268453252503</v>
      </c>
      <c r="T16" s="65">
        <v>29.160012055541898</v>
      </c>
      <c r="U16" s="67">
        <v>12.1957954161432</v>
      </c>
      <c r="V16" s="52"/>
      <c r="W16" s="52"/>
    </row>
    <row r="17" spans="1:21" ht="12" thickBot="1">
      <c r="A17" s="50"/>
      <c r="B17" s="39" t="s">
        <v>15</v>
      </c>
      <c r="C17" s="40"/>
      <c r="D17" s="65">
        <v>8977260.9541999996</v>
      </c>
      <c r="E17" s="65">
        <v>9363713.1917000003</v>
      </c>
      <c r="F17" s="66">
        <v>95.872874044854896</v>
      </c>
      <c r="G17" s="65">
        <v>942094.10620000004</v>
      </c>
      <c r="H17" s="66">
        <v>852.90490569040799</v>
      </c>
      <c r="I17" s="65">
        <v>-2164995.9194999998</v>
      </c>
      <c r="J17" s="66">
        <v>-24.116441869578399</v>
      </c>
      <c r="K17" s="65">
        <v>77485.369300000006</v>
      </c>
      <c r="L17" s="66">
        <v>8.2248014067875292</v>
      </c>
      <c r="M17" s="66">
        <v>-28.940705955956499</v>
      </c>
      <c r="N17" s="65">
        <v>60368173.946900003</v>
      </c>
      <c r="O17" s="65">
        <v>60368173.946900003</v>
      </c>
      <c r="P17" s="65">
        <v>61269</v>
      </c>
      <c r="Q17" s="65">
        <v>46706</v>
      </c>
      <c r="R17" s="66">
        <v>31.180148160835898</v>
      </c>
      <c r="S17" s="65">
        <v>146.522074037441</v>
      </c>
      <c r="T17" s="65">
        <v>136.55947099302</v>
      </c>
      <c r="U17" s="67">
        <v>6.7993871298023496</v>
      </c>
    </row>
    <row r="18" spans="1:21" ht="12" thickBot="1">
      <c r="A18" s="50"/>
      <c r="B18" s="39" t="s">
        <v>16</v>
      </c>
      <c r="C18" s="40"/>
      <c r="D18" s="65">
        <v>16464262.7722</v>
      </c>
      <c r="E18" s="65">
        <v>20742599.7359</v>
      </c>
      <c r="F18" s="66">
        <v>79.374152622270799</v>
      </c>
      <c r="G18" s="65">
        <v>3781364.5841999999</v>
      </c>
      <c r="H18" s="66">
        <v>335.40532539480699</v>
      </c>
      <c r="I18" s="65">
        <v>1433169.9513000001</v>
      </c>
      <c r="J18" s="66">
        <v>8.7047320073141403</v>
      </c>
      <c r="K18" s="65">
        <v>465385.00599999999</v>
      </c>
      <c r="L18" s="66">
        <v>12.3073296858113</v>
      </c>
      <c r="M18" s="66">
        <v>2.07953615355627</v>
      </c>
      <c r="N18" s="65">
        <v>158338905.39950001</v>
      </c>
      <c r="O18" s="65">
        <v>158338905.39950001</v>
      </c>
      <c r="P18" s="65">
        <v>277499</v>
      </c>
      <c r="Q18" s="65">
        <v>244396</v>
      </c>
      <c r="R18" s="66">
        <v>13.544820700829799</v>
      </c>
      <c r="S18" s="65">
        <v>59.330890461587202</v>
      </c>
      <c r="T18" s="65">
        <v>61.102676268023998</v>
      </c>
      <c r="U18" s="67">
        <v>-2.9862788046033</v>
      </c>
    </row>
    <row r="19" spans="1:21" ht="12" thickBot="1">
      <c r="A19" s="50"/>
      <c r="B19" s="39" t="s">
        <v>17</v>
      </c>
      <c r="C19" s="40"/>
      <c r="D19" s="65">
        <v>3614164.2264999999</v>
      </c>
      <c r="E19" s="65">
        <v>4548143.2249999996</v>
      </c>
      <c r="F19" s="66">
        <v>79.464608911914794</v>
      </c>
      <c r="G19" s="65">
        <v>678214.69620000001</v>
      </c>
      <c r="H19" s="66">
        <v>432.89382355616402</v>
      </c>
      <c r="I19" s="65">
        <v>293640.61239999998</v>
      </c>
      <c r="J19" s="66">
        <v>8.1247169192520392</v>
      </c>
      <c r="K19" s="65">
        <v>93013.894499999995</v>
      </c>
      <c r="L19" s="66">
        <v>13.714520640905</v>
      </c>
      <c r="M19" s="66">
        <v>2.1569542806316999</v>
      </c>
      <c r="N19" s="65">
        <v>37921724.4899</v>
      </c>
      <c r="O19" s="65">
        <v>37921724.4899</v>
      </c>
      <c r="P19" s="65">
        <v>45900</v>
      </c>
      <c r="Q19" s="65">
        <v>37082</v>
      </c>
      <c r="R19" s="66">
        <v>23.779731406073001</v>
      </c>
      <c r="S19" s="65">
        <v>78.739961361655801</v>
      </c>
      <c r="T19" s="65">
        <v>70.312745426352393</v>
      </c>
      <c r="U19" s="67">
        <v>10.702590894853</v>
      </c>
    </row>
    <row r="20" spans="1:21" ht="12" thickBot="1">
      <c r="A20" s="50"/>
      <c r="B20" s="39" t="s">
        <v>18</v>
      </c>
      <c r="C20" s="40"/>
      <c r="D20" s="65">
        <v>4547745.4431999996</v>
      </c>
      <c r="E20" s="65">
        <v>4078971.5619999999</v>
      </c>
      <c r="F20" s="66">
        <v>111.49245279293299</v>
      </c>
      <c r="G20" s="65">
        <v>1098294.1205</v>
      </c>
      <c r="H20" s="66">
        <v>314.07354899884501</v>
      </c>
      <c r="I20" s="65">
        <v>145092.0478</v>
      </c>
      <c r="J20" s="66">
        <v>3.1904170893502499</v>
      </c>
      <c r="K20" s="65">
        <v>96469.814899999998</v>
      </c>
      <c r="L20" s="66">
        <v>8.7836047830322492</v>
      </c>
      <c r="M20" s="66">
        <v>0.50401499111822201</v>
      </c>
      <c r="N20" s="65">
        <v>64183906.8398</v>
      </c>
      <c r="O20" s="65">
        <v>64183906.8398</v>
      </c>
      <c r="P20" s="65">
        <v>105949</v>
      </c>
      <c r="Q20" s="65">
        <v>88855</v>
      </c>
      <c r="R20" s="66">
        <v>19.238084519723198</v>
      </c>
      <c r="S20" s="65">
        <v>42.923910968484797</v>
      </c>
      <c r="T20" s="65">
        <v>37.6395929806989</v>
      </c>
      <c r="U20" s="67">
        <v>12.310895881938</v>
      </c>
    </row>
    <row r="21" spans="1:21" ht="12" thickBot="1">
      <c r="A21" s="50"/>
      <c r="B21" s="39" t="s">
        <v>19</v>
      </c>
      <c r="C21" s="40"/>
      <c r="D21" s="65">
        <v>2380383.4035</v>
      </c>
      <c r="E21" s="65">
        <v>3344709.3076999998</v>
      </c>
      <c r="F21" s="66">
        <v>71.168618391440404</v>
      </c>
      <c r="G21" s="65">
        <v>493105.31050000002</v>
      </c>
      <c r="H21" s="66">
        <v>382.73327275391398</v>
      </c>
      <c r="I21" s="65">
        <v>210301.6323</v>
      </c>
      <c r="J21" s="66">
        <v>8.8347798086133</v>
      </c>
      <c r="K21" s="65">
        <v>68984.437999999995</v>
      </c>
      <c r="L21" s="66">
        <v>13.989798229926</v>
      </c>
      <c r="M21" s="66">
        <v>2.0485372990934598</v>
      </c>
      <c r="N21" s="65">
        <v>21478618.773699999</v>
      </c>
      <c r="O21" s="65">
        <v>21478618.773699999</v>
      </c>
      <c r="P21" s="65">
        <v>75009</v>
      </c>
      <c r="Q21" s="65">
        <v>64313</v>
      </c>
      <c r="R21" s="66">
        <v>16.63116321739</v>
      </c>
      <c r="S21" s="65">
        <v>31.734637223533198</v>
      </c>
      <c r="T21" s="65">
        <v>28.637375605243101</v>
      </c>
      <c r="U21" s="67">
        <v>9.7598771855291897</v>
      </c>
    </row>
    <row r="22" spans="1:21" ht="12" thickBot="1">
      <c r="A22" s="50"/>
      <c r="B22" s="39" t="s">
        <v>20</v>
      </c>
      <c r="C22" s="40"/>
      <c r="D22" s="65">
        <v>5134627.5857999995</v>
      </c>
      <c r="E22" s="65">
        <v>6911048.3399999999</v>
      </c>
      <c r="F22" s="66">
        <v>74.295929259843703</v>
      </c>
      <c r="G22" s="65">
        <v>1205095.4354999999</v>
      </c>
      <c r="H22" s="66">
        <v>326.07642801913198</v>
      </c>
      <c r="I22" s="65">
        <v>591524.02280000004</v>
      </c>
      <c r="J22" s="66">
        <v>11.5202906718275</v>
      </c>
      <c r="K22" s="65">
        <v>172806.80439999999</v>
      </c>
      <c r="L22" s="66">
        <v>14.3396779466102</v>
      </c>
      <c r="M22" s="66">
        <v>2.42303663824941</v>
      </c>
      <c r="N22" s="65">
        <v>53947287.235100001</v>
      </c>
      <c r="O22" s="65">
        <v>53947287.235100001</v>
      </c>
      <c r="P22" s="65">
        <v>185918</v>
      </c>
      <c r="Q22" s="65">
        <v>151190</v>
      </c>
      <c r="R22" s="66">
        <v>22.969773133143701</v>
      </c>
      <c r="S22" s="65">
        <v>27.617700200088201</v>
      </c>
      <c r="T22" s="65">
        <v>27.130114301871799</v>
      </c>
      <c r="U22" s="67">
        <v>1.76548334830151</v>
      </c>
    </row>
    <row r="23" spans="1:21" ht="12" thickBot="1">
      <c r="A23" s="50"/>
      <c r="B23" s="39" t="s">
        <v>21</v>
      </c>
      <c r="C23" s="40"/>
      <c r="D23" s="65">
        <v>6405987.3230999997</v>
      </c>
      <c r="E23" s="65">
        <v>6050262.9292000001</v>
      </c>
      <c r="F23" s="66">
        <v>105.879486529142</v>
      </c>
      <c r="G23" s="65">
        <v>2610004.0882999999</v>
      </c>
      <c r="H23" s="66">
        <v>145.439742865402</v>
      </c>
      <c r="I23" s="65">
        <v>-75857.342199999999</v>
      </c>
      <c r="J23" s="66">
        <v>-1.18416316445801</v>
      </c>
      <c r="K23" s="65">
        <v>292840.9325</v>
      </c>
      <c r="L23" s="66">
        <v>11.219941524717701</v>
      </c>
      <c r="M23" s="66">
        <v>-1.25903940938994</v>
      </c>
      <c r="N23" s="65">
        <v>108644565.31219999</v>
      </c>
      <c r="O23" s="65">
        <v>108644565.31219999</v>
      </c>
      <c r="P23" s="65">
        <v>165822</v>
      </c>
      <c r="Q23" s="65">
        <v>152287</v>
      </c>
      <c r="R23" s="66">
        <v>8.8878236487684301</v>
      </c>
      <c r="S23" s="65">
        <v>38.631709442052298</v>
      </c>
      <c r="T23" s="65">
        <v>36.987290727376603</v>
      </c>
      <c r="U23" s="67">
        <v>4.2566553187151799</v>
      </c>
    </row>
    <row r="24" spans="1:21" ht="12" thickBot="1">
      <c r="A24" s="50"/>
      <c r="B24" s="39" t="s">
        <v>22</v>
      </c>
      <c r="C24" s="40"/>
      <c r="D24" s="65">
        <v>1538327.8526999999</v>
      </c>
      <c r="E24" s="65">
        <v>2350449.9627</v>
      </c>
      <c r="F24" s="66">
        <v>65.448228088757006</v>
      </c>
      <c r="G24" s="65">
        <v>345126.40149999998</v>
      </c>
      <c r="H24" s="66">
        <v>345.72882457385703</v>
      </c>
      <c r="I24" s="65">
        <v>281428.75439999998</v>
      </c>
      <c r="J24" s="66">
        <v>18.294458746622201</v>
      </c>
      <c r="K24" s="65">
        <v>58700.351499999997</v>
      </c>
      <c r="L24" s="66">
        <v>17.008363093890999</v>
      </c>
      <c r="M24" s="66">
        <v>3.7943282656493098</v>
      </c>
      <c r="N24" s="65">
        <v>16335800.425100001</v>
      </c>
      <c r="O24" s="65">
        <v>16335800.425100001</v>
      </c>
      <c r="P24" s="65">
        <v>70372</v>
      </c>
      <c r="Q24" s="65">
        <v>60007</v>
      </c>
      <c r="R24" s="66">
        <v>17.272984818437799</v>
      </c>
      <c r="S24" s="65">
        <v>21.859942202864801</v>
      </c>
      <c r="T24" s="65">
        <v>22.5455570000167</v>
      </c>
      <c r="U24" s="67">
        <v>-3.1363980324798799</v>
      </c>
    </row>
    <row r="25" spans="1:21" ht="12" thickBot="1">
      <c r="A25" s="50"/>
      <c r="B25" s="39" t="s">
        <v>23</v>
      </c>
      <c r="C25" s="40"/>
      <c r="D25" s="65">
        <v>1873744.9913999999</v>
      </c>
      <c r="E25" s="65">
        <v>2815098.1647999999</v>
      </c>
      <c r="F25" s="66">
        <v>66.5605560342199</v>
      </c>
      <c r="G25" s="65">
        <v>342683.42249999999</v>
      </c>
      <c r="H25" s="66">
        <v>446.78600374956801</v>
      </c>
      <c r="I25" s="65">
        <v>170605.35250000001</v>
      </c>
      <c r="J25" s="66">
        <v>9.1050464862099201</v>
      </c>
      <c r="K25" s="65">
        <v>37728.802300000003</v>
      </c>
      <c r="L25" s="66">
        <v>11.009812504134199</v>
      </c>
      <c r="M25" s="66">
        <v>3.52188625399328</v>
      </c>
      <c r="N25" s="65">
        <v>20248196.089699998</v>
      </c>
      <c r="O25" s="65">
        <v>20248196.089699998</v>
      </c>
      <c r="P25" s="65">
        <v>69462</v>
      </c>
      <c r="Q25" s="65">
        <v>51272</v>
      </c>
      <c r="R25" s="66">
        <v>35.477453580901901</v>
      </c>
      <c r="S25" s="65">
        <v>26.9751085687138</v>
      </c>
      <c r="T25" s="65">
        <v>27.590656760024999</v>
      </c>
      <c r="U25" s="67">
        <v>-2.28191182157116</v>
      </c>
    </row>
    <row r="26" spans="1:21" ht="12" thickBot="1">
      <c r="A26" s="50"/>
      <c r="B26" s="39" t="s">
        <v>24</v>
      </c>
      <c r="C26" s="40"/>
      <c r="D26" s="65">
        <v>2616727.2771999999</v>
      </c>
      <c r="E26" s="65">
        <v>2787919.5059000002</v>
      </c>
      <c r="F26" s="66">
        <v>93.859498872269796</v>
      </c>
      <c r="G26" s="65">
        <v>762211.29150000005</v>
      </c>
      <c r="H26" s="66">
        <v>243.30733569301901</v>
      </c>
      <c r="I26" s="65">
        <v>489186.74359999999</v>
      </c>
      <c r="J26" s="66">
        <v>18.694601759318601</v>
      </c>
      <c r="K26" s="65">
        <v>165465.16020000001</v>
      </c>
      <c r="L26" s="66">
        <v>21.708568482942798</v>
      </c>
      <c r="M26" s="66">
        <v>1.9564335054504101</v>
      </c>
      <c r="N26" s="65">
        <v>38400998.856200002</v>
      </c>
      <c r="O26" s="65">
        <v>38400998.856200002</v>
      </c>
      <c r="P26" s="65">
        <v>123150</v>
      </c>
      <c r="Q26" s="65">
        <v>116097</v>
      </c>
      <c r="R26" s="66">
        <v>6.0750923796480496</v>
      </c>
      <c r="S26" s="65">
        <v>21.248292953309001</v>
      </c>
      <c r="T26" s="65">
        <v>24.020153357106601</v>
      </c>
      <c r="U26" s="67">
        <v>-13.045096892670299</v>
      </c>
    </row>
    <row r="27" spans="1:21" ht="12" thickBot="1">
      <c r="A27" s="50"/>
      <c r="B27" s="39" t="s">
        <v>25</v>
      </c>
      <c r="C27" s="40"/>
      <c r="D27" s="65">
        <v>684886.39509999997</v>
      </c>
      <c r="E27" s="65">
        <v>989598.53359999997</v>
      </c>
      <c r="F27" s="66">
        <v>69.208509496117898</v>
      </c>
      <c r="G27" s="65">
        <v>274173.48959999997</v>
      </c>
      <c r="H27" s="66">
        <v>149.80037132663799</v>
      </c>
      <c r="I27" s="65">
        <v>172625.96249999999</v>
      </c>
      <c r="J27" s="66">
        <v>25.205050609129898</v>
      </c>
      <c r="K27" s="65">
        <v>79667.419899999994</v>
      </c>
      <c r="L27" s="66">
        <v>29.057302373117601</v>
      </c>
      <c r="M27" s="66">
        <v>1.16683259877982</v>
      </c>
      <c r="N27" s="65">
        <v>10699163.319700001</v>
      </c>
      <c r="O27" s="65">
        <v>10699163.319700001</v>
      </c>
      <c r="P27" s="65">
        <v>56862</v>
      </c>
      <c r="Q27" s="65">
        <v>52708</v>
      </c>
      <c r="R27" s="66">
        <v>7.8811565606739</v>
      </c>
      <c r="S27" s="65">
        <v>12.044711672118501</v>
      </c>
      <c r="T27" s="65">
        <v>11.656145757759701</v>
      </c>
      <c r="U27" s="67">
        <v>3.2260291897081701</v>
      </c>
    </row>
    <row r="28" spans="1:21" ht="12" thickBot="1">
      <c r="A28" s="50"/>
      <c r="B28" s="39" t="s">
        <v>26</v>
      </c>
      <c r="C28" s="40"/>
      <c r="D28" s="65">
        <v>2813549.7174999998</v>
      </c>
      <c r="E28" s="65">
        <v>4567520.2240000004</v>
      </c>
      <c r="F28" s="66">
        <v>61.599064251893701</v>
      </c>
      <c r="G28" s="65">
        <v>1014694.7998</v>
      </c>
      <c r="H28" s="66">
        <v>177.28039190252699</v>
      </c>
      <c r="I28" s="65">
        <v>249360.1391</v>
      </c>
      <c r="J28" s="66">
        <v>8.8628303793249099</v>
      </c>
      <c r="K28" s="65">
        <v>49506.074500000002</v>
      </c>
      <c r="L28" s="66">
        <v>4.8789128031165498</v>
      </c>
      <c r="M28" s="66">
        <v>4.0369604461367699</v>
      </c>
      <c r="N28" s="65">
        <v>49739480.093999997</v>
      </c>
      <c r="O28" s="65">
        <v>49739480.093999997</v>
      </c>
      <c r="P28" s="65">
        <v>69016</v>
      </c>
      <c r="Q28" s="65">
        <v>58886</v>
      </c>
      <c r="R28" s="66">
        <v>17.2027306999966</v>
      </c>
      <c r="S28" s="65">
        <v>40.766629730787102</v>
      </c>
      <c r="T28" s="65">
        <v>43.0468796131508</v>
      </c>
      <c r="U28" s="67">
        <v>-5.5934226042770598</v>
      </c>
    </row>
    <row r="29" spans="1:21" ht="12" thickBot="1">
      <c r="A29" s="50"/>
      <c r="B29" s="39" t="s">
        <v>27</v>
      </c>
      <c r="C29" s="40"/>
      <c r="D29" s="65">
        <v>2068330.7342999999</v>
      </c>
      <c r="E29" s="65">
        <v>2617311.4528000001</v>
      </c>
      <c r="F29" s="66">
        <v>79.025013705850697</v>
      </c>
      <c r="G29" s="65">
        <v>513007.17950000003</v>
      </c>
      <c r="H29" s="66">
        <v>303.177736482341</v>
      </c>
      <c r="I29" s="65">
        <v>461413.69209999999</v>
      </c>
      <c r="J29" s="66">
        <v>22.308506296801699</v>
      </c>
      <c r="K29" s="65">
        <v>96271.868100000007</v>
      </c>
      <c r="L29" s="66">
        <v>18.766183388277501</v>
      </c>
      <c r="M29" s="66">
        <v>3.79281955576803</v>
      </c>
      <c r="N29" s="65">
        <v>23518397.904199999</v>
      </c>
      <c r="O29" s="65">
        <v>23518397.904199999</v>
      </c>
      <c r="P29" s="65">
        <v>149314</v>
      </c>
      <c r="Q29" s="65">
        <v>124750</v>
      </c>
      <c r="R29" s="66">
        <v>19.690581162324602</v>
      </c>
      <c r="S29" s="65">
        <v>13.852222392407899</v>
      </c>
      <c r="T29" s="65">
        <v>12.110962092986</v>
      </c>
      <c r="U29" s="67">
        <v>12.570259486855401</v>
      </c>
    </row>
    <row r="30" spans="1:21" ht="12" thickBot="1">
      <c r="A30" s="50"/>
      <c r="B30" s="39" t="s">
        <v>28</v>
      </c>
      <c r="C30" s="40"/>
      <c r="D30" s="65">
        <v>4889168.6848999998</v>
      </c>
      <c r="E30" s="65">
        <v>5436671.4302000003</v>
      </c>
      <c r="F30" s="66">
        <v>89.929449437413197</v>
      </c>
      <c r="G30" s="65">
        <v>1058772.0676</v>
      </c>
      <c r="H30" s="66">
        <v>361.77726391881998</v>
      </c>
      <c r="I30" s="65">
        <v>496165.17859999998</v>
      </c>
      <c r="J30" s="66">
        <v>10.148252403980001</v>
      </c>
      <c r="K30" s="65">
        <v>177479.06640000001</v>
      </c>
      <c r="L30" s="66">
        <v>16.762726542484799</v>
      </c>
      <c r="M30" s="66">
        <v>1.7956264852202299</v>
      </c>
      <c r="N30" s="65">
        <v>49881645.856200002</v>
      </c>
      <c r="O30" s="65">
        <v>49881645.856200002</v>
      </c>
      <c r="P30" s="65">
        <v>148295</v>
      </c>
      <c r="Q30" s="65">
        <v>133877</v>
      </c>
      <c r="R30" s="66">
        <v>10.7695870089709</v>
      </c>
      <c r="S30" s="65">
        <v>32.969207895748298</v>
      </c>
      <c r="T30" s="65">
        <v>32.9691520970742</v>
      </c>
      <c r="U30" s="67">
        <v>1.6924481272800001E-4</v>
      </c>
    </row>
    <row r="31" spans="1:21" ht="12" thickBot="1">
      <c r="A31" s="50"/>
      <c r="B31" s="39" t="s">
        <v>29</v>
      </c>
      <c r="C31" s="40"/>
      <c r="D31" s="65">
        <v>1585760.4136999999</v>
      </c>
      <c r="E31" s="65">
        <v>1921098.6577000001</v>
      </c>
      <c r="F31" s="66">
        <v>82.544454827662094</v>
      </c>
      <c r="G31" s="65">
        <v>767671.77359999996</v>
      </c>
      <c r="H31" s="66">
        <v>106.567502965958</v>
      </c>
      <c r="I31" s="65">
        <v>99075.506299999994</v>
      </c>
      <c r="J31" s="66">
        <v>6.2478231543711296</v>
      </c>
      <c r="K31" s="65">
        <v>32201.1764</v>
      </c>
      <c r="L31" s="66">
        <v>4.1946542138696099</v>
      </c>
      <c r="M31" s="66">
        <v>2.0767666705493402</v>
      </c>
      <c r="N31" s="65">
        <v>66418284.810599998</v>
      </c>
      <c r="O31" s="65">
        <v>66418284.810599998</v>
      </c>
      <c r="P31" s="65">
        <v>39833</v>
      </c>
      <c r="Q31" s="65">
        <v>36212</v>
      </c>
      <c r="R31" s="66">
        <v>9.9994476968960502</v>
      </c>
      <c r="S31" s="65">
        <v>39.810218002661102</v>
      </c>
      <c r="T31" s="65">
        <v>44.938631497846004</v>
      </c>
      <c r="U31" s="67">
        <v>-12.882153759726</v>
      </c>
    </row>
    <row r="32" spans="1:21" ht="12" thickBot="1">
      <c r="A32" s="50"/>
      <c r="B32" s="39" t="s">
        <v>30</v>
      </c>
      <c r="C32" s="40"/>
      <c r="D32" s="65">
        <v>500954.82630000002</v>
      </c>
      <c r="E32" s="65">
        <v>616334.66540000006</v>
      </c>
      <c r="F32" s="66">
        <v>81.279677166119001</v>
      </c>
      <c r="G32" s="65">
        <v>134756.46040000001</v>
      </c>
      <c r="H32" s="66">
        <v>271.748281910201</v>
      </c>
      <c r="I32" s="65">
        <v>113012.17539999999</v>
      </c>
      <c r="J32" s="66">
        <v>22.559354549929399</v>
      </c>
      <c r="K32" s="65">
        <v>38051.054300000003</v>
      </c>
      <c r="L32" s="66">
        <v>28.236905441900401</v>
      </c>
      <c r="M32" s="66">
        <v>1.9700142999717101</v>
      </c>
      <c r="N32" s="65">
        <v>5500442.9516000003</v>
      </c>
      <c r="O32" s="65">
        <v>5500442.9516000003</v>
      </c>
      <c r="P32" s="65">
        <v>48537</v>
      </c>
      <c r="Q32" s="65">
        <v>41067</v>
      </c>
      <c r="R32" s="66">
        <v>18.189787420556701</v>
      </c>
      <c r="S32" s="65">
        <v>10.321091668211899</v>
      </c>
      <c r="T32" s="65">
        <v>9.26946540287822</v>
      </c>
      <c r="U32" s="67">
        <v>10.1890991683814</v>
      </c>
    </row>
    <row r="33" spans="1:21" ht="12" thickBot="1">
      <c r="A33" s="50"/>
      <c r="B33" s="39" t="s">
        <v>31</v>
      </c>
      <c r="C33" s="40"/>
      <c r="D33" s="65">
        <v>132.94479999999999</v>
      </c>
      <c r="E33" s="68"/>
      <c r="F33" s="68"/>
      <c r="G33" s="65">
        <v>121.005</v>
      </c>
      <c r="H33" s="66">
        <v>9.8671955704309902</v>
      </c>
      <c r="I33" s="65">
        <v>18.8583</v>
      </c>
      <c r="J33" s="66">
        <v>14.185060265614</v>
      </c>
      <c r="K33" s="65">
        <v>-24.386399999999998</v>
      </c>
      <c r="L33" s="66">
        <v>-20.153216809222801</v>
      </c>
      <c r="M33" s="66">
        <v>-1.77331217399862</v>
      </c>
      <c r="N33" s="65">
        <v>1530.5393999999999</v>
      </c>
      <c r="O33" s="65">
        <v>1530.5393999999999</v>
      </c>
      <c r="P33" s="65">
        <v>32</v>
      </c>
      <c r="Q33" s="65">
        <v>15</v>
      </c>
      <c r="R33" s="66">
        <v>113.333333333333</v>
      </c>
      <c r="S33" s="65">
        <v>4.1545249999999996</v>
      </c>
      <c r="T33" s="65">
        <v>6.1538866666666703</v>
      </c>
      <c r="U33" s="67">
        <v>-48.124916005239299</v>
      </c>
    </row>
    <row r="34" spans="1:21" ht="12" thickBot="1">
      <c r="A34" s="50"/>
      <c r="B34" s="39" t="s">
        <v>32</v>
      </c>
      <c r="C34" s="40"/>
      <c r="D34" s="65">
        <v>834017.53619999997</v>
      </c>
      <c r="E34" s="65">
        <v>1136530.5944000001</v>
      </c>
      <c r="F34" s="66">
        <v>73.3827615648391</v>
      </c>
      <c r="G34" s="65">
        <v>310424.87030000001</v>
      </c>
      <c r="H34" s="66">
        <v>168.66968983315999</v>
      </c>
      <c r="I34" s="65">
        <v>91874.0049</v>
      </c>
      <c r="J34" s="66">
        <v>11.015836108027401</v>
      </c>
      <c r="K34" s="65">
        <v>33586.471700000002</v>
      </c>
      <c r="L34" s="66">
        <v>10.8195170275956</v>
      </c>
      <c r="M34" s="66">
        <v>1.7354467513180301</v>
      </c>
      <c r="N34" s="65">
        <v>13476101.2754</v>
      </c>
      <c r="O34" s="65">
        <v>13476101.2754</v>
      </c>
      <c r="P34" s="65">
        <v>28110</v>
      </c>
      <c r="Q34" s="65">
        <v>27671</v>
      </c>
      <c r="R34" s="66">
        <v>1.5864985002349099</v>
      </c>
      <c r="S34" s="65">
        <v>29.6697807257204</v>
      </c>
      <c r="T34" s="65">
        <v>30.330608120414901</v>
      </c>
      <c r="U34" s="67">
        <v>-2.22727427884772</v>
      </c>
    </row>
    <row r="35" spans="1:21" ht="12" thickBot="1">
      <c r="A35" s="50"/>
      <c r="B35" s="39" t="s">
        <v>37</v>
      </c>
      <c r="C35" s="40"/>
      <c r="D35" s="68"/>
      <c r="E35" s="65">
        <v>3318979.9295999999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631104.35019999999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304709.57299999997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676056.40919999999</v>
      </c>
      <c r="E38" s="65">
        <v>925742.73860000004</v>
      </c>
      <c r="F38" s="66">
        <v>73.028540328860601</v>
      </c>
      <c r="G38" s="65">
        <v>410687.23700000002</v>
      </c>
      <c r="H38" s="66">
        <v>64.6158799914203</v>
      </c>
      <c r="I38" s="65">
        <v>35826.933499999999</v>
      </c>
      <c r="J38" s="66">
        <v>5.2994000223139999</v>
      </c>
      <c r="K38" s="65">
        <v>22304.829399999999</v>
      </c>
      <c r="L38" s="66">
        <v>5.43109875118909</v>
      </c>
      <c r="M38" s="66">
        <v>0.60624109055055098</v>
      </c>
      <c r="N38" s="65">
        <v>12032508.271600001</v>
      </c>
      <c r="O38" s="65">
        <v>12032508.271600001</v>
      </c>
      <c r="P38" s="65">
        <v>964</v>
      </c>
      <c r="Q38" s="65">
        <v>919</v>
      </c>
      <c r="R38" s="66">
        <v>4.89662676822633</v>
      </c>
      <c r="S38" s="65">
        <v>701.30332904564295</v>
      </c>
      <c r="T38" s="65">
        <v>718.17436126224197</v>
      </c>
      <c r="U38" s="67">
        <v>-2.4056683488950701</v>
      </c>
    </row>
    <row r="39" spans="1:21" ht="12" customHeight="1" thickBot="1">
      <c r="A39" s="50"/>
      <c r="B39" s="39" t="s">
        <v>34</v>
      </c>
      <c r="C39" s="40"/>
      <c r="D39" s="65">
        <v>2063262.2722</v>
      </c>
      <c r="E39" s="65">
        <v>2255610.9552000002</v>
      </c>
      <c r="F39" s="66">
        <v>91.472435325933901</v>
      </c>
      <c r="G39" s="65">
        <v>679703.22649999999</v>
      </c>
      <c r="H39" s="66">
        <v>203.55340268492901</v>
      </c>
      <c r="I39" s="65">
        <v>123142.9926</v>
      </c>
      <c r="J39" s="66">
        <v>5.9683635114742799</v>
      </c>
      <c r="K39" s="65">
        <v>58762.332000000002</v>
      </c>
      <c r="L39" s="66">
        <v>8.6452924907514799</v>
      </c>
      <c r="M39" s="66">
        <v>1.0956110557355001</v>
      </c>
      <c r="N39" s="65">
        <v>29307280.683899999</v>
      </c>
      <c r="O39" s="65">
        <v>29307280.683899999</v>
      </c>
      <c r="P39" s="65">
        <v>9480</v>
      </c>
      <c r="Q39" s="65">
        <v>8013</v>
      </c>
      <c r="R39" s="66">
        <v>18.307749906402101</v>
      </c>
      <c r="S39" s="65">
        <v>217.64369959915601</v>
      </c>
      <c r="T39" s="65">
        <v>221.252266828903</v>
      </c>
      <c r="U39" s="67">
        <v>-1.6580159390751801</v>
      </c>
    </row>
    <row r="40" spans="1:21" ht="12" thickBot="1">
      <c r="A40" s="50"/>
      <c r="B40" s="39" t="s">
        <v>40</v>
      </c>
      <c r="C40" s="40"/>
      <c r="D40" s="68"/>
      <c r="E40" s="65">
        <v>196006.91870000001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114826.85830000001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123958.3714</v>
      </c>
      <c r="E42" s="70">
        <v>0</v>
      </c>
      <c r="F42" s="71"/>
      <c r="G42" s="70">
        <v>64742.26</v>
      </c>
      <c r="H42" s="72">
        <v>91.464387248761497</v>
      </c>
      <c r="I42" s="70">
        <v>18707.590899999999</v>
      </c>
      <c r="J42" s="72">
        <v>15.0918334023869</v>
      </c>
      <c r="K42" s="70">
        <v>7358.4416000000001</v>
      </c>
      <c r="L42" s="72">
        <v>11.3657471951087</v>
      </c>
      <c r="M42" s="72">
        <v>1.54233055270833</v>
      </c>
      <c r="N42" s="70">
        <v>2230537.3349000001</v>
      </c>
      <c r="O42" s="70">
        <v>2230537.3349000001</v>
      </c>
      <c r="P42" s="70">
        <v>125</v>
      </c>
      <c r="Q42" s="70">
        <v>130</v>
      </c>
      <c r="R42" s="72">
        <v>-3.84615384615384</v>
      </c>
      <c r="S42" s="70">
        <v>991.66697120000003</v>
      </c>
      <c r="T42" s="70">
        <v>741.75077692307696</v>
      </c>
      <c r="U42" s="73">
        <v>25.201625297099898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380526</v>
      </c>
      <c r="D2" s="32">
        <v>4531498.1324307704</v>
      </c>
      <c r="E2" s="32">
        <v>4099358.78298803</v>
      </c>
      <c r="F2" s="32">
        <v>432139.34944273502</v>
      </c>
      <c r="G2" s="32">
        <v>4099358.78298803</v>
      </c>
      <c r="H2" s="32">
        <v>9.5363461886925294E-2</v>
      </c>
    </row>
    <row r="3" spans="1:8" ht="14.25">
      <c r="A3" s="32">
        <v>2</v>
      </c>
      <c r="B3" s="33">
        <v>13</v>
      </c>
      <c r="C3" s="32">
        <v>155099.34599999999</v>
      </c>
      <c r="D3" s="32">
        <v>410771.984014727</v>
      </c>
      <c r="E3" s="32">
        <v>398619.311705317</v>
      </c>
      <c r="F3" s="32">
        <v>12152.672309409299</v>
      </c>
      <c r="G3" s="32">
        <v>398619.311705317</v>
      </c>
      <c r="H3" s="32">
        <v>2.9584959009701099E-2</v>
      </c>
    </row>
    <row r="4" spans="1:8" ht="14.25">
      <c r="A4" s="32">
        <v>3</v>
      </c>
      <c r="B4" s="33">
        <v>14</v>
      </c>
      <c r="C4" s="32">
        <v>381738</v>
      </c>
      <c r="D4" s="32">
        <v>801271.57893247902</v>
      </c>
      <c r="E4" s="32">
        <v>608274.62103076896</v>
      </c>
      <c r="F4" s="32">
        <v>192996.95790170901</v>
      </c>
      <c r="G4" s="32">
        <v>608274.62103076896</v>
      </c>
      <c r="H4" s="32">
        <v>0.24086335142304199</v>
      </c>
    </row>
    <row r="5" spans="1:8" ht="14.25">
      <c r="A5" s="32">
        <v>4</v>
      </c>
      <c r="B5" s="33">
        <v>15</v>
      </c>
      <c r="C5" s="32">
        <v>41226</v>
      </c>
      <c r="D5" s="32">
        <v>499544.20340512798</v>
      </c>
      <c r="E5" s="32">
        <v>459102.896623932</v>
      </c>
      <c r="F5" s="32">
        <v>40441.306781196603</v>
      </c>
      <c r="G5" s="32">
        <v>459102.896623932</v>
      </c>
      <c r="H5" s="32">
        <v>8.0956412877037906E-2</v>
      </c>
    </row>
    <row r="6" spans="1:8" ht="14.25">
      <c r="A6" s="32">
        <v>5</v>
      </c>
      <c r="B6" s="33">
        <v>16</v>
      </c>
      <c r="C6" s="32">
        <v>20583</v>
      </c>
      <c r="D6" s="32">
        <v>573343.46088119701</v>
      </c>
      <c r="E6" s="32">
        <v>590899.03308888897</v>
      </c>
      <c r="F6" s="32">
        <v>-17555.572207692301</v>
      </c>
      <c r="G6" s="32">
        <v>590899.03308888897</v>
      </c>
      <c r="H6" s="32">
        <v>-3.0619643207773498E-2</v>
      </c>
    </row>
    <row r="7" spans="1:8" ht="14.25">
      <c r="A7" s="32">
        <v>6</v>
      </c>
      <c r="B7" s="33">
        <v>17</v>
      </c>
      <c r="C7" s="32">
        <v>59839</v>
      </c>
      <c r="D7" s="32">
        <v>1183863.22223504</v>
      </c>
      <c r="E7" s="32">
        <v>1004779.16949231</v>
      </c>
      <c r="F7" s="32">
        <v>179084.05274273499</v>
      </c>
      <c r="G7" s="32">
        <v>1004779.16949231</v>
      </c>
      <c r="H7" s="32">
        <v>0.151270898005124</v>
      </c>
    </row>
    <row r="8" spans="1:8" ht="14.25">
      <c r="A8" s="32">
        <v>7</v>
      </c>
      <c r="B8" s="33">
        <v>18</v>
      </c>
      <c r="C8" s="32">
        <v>248451</v>
      </c>
      <c r="D8" s="32">
        <v>613788.548594872</v>
      </c>
      <c r="E8" s="32">
        <v>556018.54156495701</v>
      </c>
      <c r="F8" s="32">
        <v>57770.007029914501</v>
      </c>
      <c r="G8" s="32">
        <v>556018.54156495701</v>
      </c>
      <c r="H8" s="32">
        <v>9.4120372825732407E-2</v>
      </c>
    </row>
    <row r="9" spans="1:8" ht="14.25">
      <c r="A9" s="32">
        <v>8</v>
      </c>
      <c r="B9" s="33">
        <v>19</v>
      </c>
      <c r="C9" s="32">
        <v>98444</v>
      </c>
      <c r="D9" s="32">
        <v>687234.72970427398</v>
      </c>
      <c r="E9" s="32">
        <v>647222.19802649599</v>
      </c>
      <c r="F9" s="32">
        <v>40012.531677777799</v>
      </c>
      <c r="G9" s="32">
        <v>647222.19802649599</v>
      </c>
      <c r="H9" s="32">
        <v>5.8222511098930799E-2</v>
      </c>
    </row>
    <row r="10" spans="1:8" ht="14.25">
      <c r="A10" s="32">
        <v>9</v>
      </c>
      <c r="B10" s="33">
        <v>21</v>
      </c>
      <c r="C10" s="32">
        <v>1009108</v>
      </c>
      <c r="D10" s="32">
        <v>5851714.7101999996</v>
      </c>
      <c r="E10" s="32">
        <v>5678323.284</v>
      </c>
      <c r="F10" s="32">
        <v>173391.42619999999</v>
      </c>
      <c r="G10" s="32">
        <v>5678323.284</v>
      </c>
      <c r="H10" s="32">
        <v>2.9630874843875301E-2</v>
      </c>
    </row>
    <row r="11" spans="1:8" ht="14.25">
      <c r="A11" s="32">
        <v>10</v>
      </c>
      <c r="B11" s="33">
        <v>22</v>
      </c>
      <c r="C11" s="32">
        <v>343490</v>
      </c>
      <c r="D11" s="32">
        <v>8977261.1574863195</v>
      </c>
      <c r="E11" s="32">
        <v>11142256.873934999</v>
      </c>
      <c r="F11" s="32">
        <v>-2164995.7164487201</v>
      </c>
      <c r="G11" s="32">
        <v>11142256.873934999</v>
      </c>
      <c r="H11" s="32">
        <v>-0.241164390616317</v>
      </c>
    </row>
    <row r="12" spans="1:8" ht="14.25">
      <c r="A12" s="32">
        <v>11</v>
      </c>
      <c r="B12" s="33">
        <v>23</v>
      </c>
      <c r="C12" s="32">
        <v>924449.92799999996</v>
      </c>
      <c r="D12" s="32">
        <v>16464263.1677949</v>
      </c>
      <c r="E12" s="32">
        <v>15031093.159138501</v>
      </c>
      <c r="F12" s="32">
        <v>1433170.00865641</v>
      </c>
      <c r="G12" s="32">
        <v>15031093.159138501</v>
      </c>
      <c r="H12" s="32">
        <v>8.7047321465304306E-2</v>
      </c>
    </row>
    <row r="13" spans="1:8" ht="14.25">
      <c r="A13" s="32">
        <v>12</v>
      </c>
      <c r="B13" s="33">
        <v>24</v>
      </c>
      <c r="C13" s="32">
        <v>145862.10200000001</v>
      </c>
      <c r="D13" s="32">
        <v>3614164.3196341898</v>
      </c>
      <c r="E13" s="32">
        <v>3320523.6158717899</v>
      </c>
      <c r="F13" s="32">
        <v>293640.70376239298</v>
      </c>
      <c r="G13" s="32">
        <v>3320523.6158717899</v>
      </c>
      <c r="H13" s="32">
        <v>8.1247192377825905E-2</v>
      </c>
    </row>
    <row r="14" spans="1:8" ht="14.25">
      <c r="A14" s="32">
        <v>13</v>
      </c>
      <c r="B14" s="33">
        <v>25</v>
      </c>
      <c r="C14" s="32">
        <v>297588</v>
      </c>
      <c r="D14" s="32">
        <v>4547745.3879000004</v>
      </c>
      <c r="E14" s="32">
        <v>4402653.3953999998</v>
      </c>
      <c r="F14" s="32">
        <v>145091.99249999999</v>
      </c>
      <c r="G14" s="32">
        <v>4402653.3953999998</v>
      </c>
      <c r="H14" s="32">
        <v>3.1904159121581503E-2</v>
      </c>
    </row>
    <row r="15" spans="1:8" ht="14.25">
      <c r="A15" s="32">
        <v>14</v>
      </c>
      <c r="B15" s="33">
        <v>26</v>
      </c>
      <c r="C15" s="32">
        <v>187248</v>
      </c>
      <c r="D15" s="32">
        <v>2380383.34493011</v>
      </c>
      <c r="E15" s="32">
        <v>2170081.7703475798</v>
      </c>
      <c r="F15" s="32">
        <v>210301.574582528</v>
      </c>
      <c r="G15" s="32">
        <v>2170081.7703475798</v>
      </c>
      <c r="H15" s="32">
        <v>8.8347776012817902E-2</v>
      </c>
    </row>
    <row r="16" spans="1:8" ht="14.25">
      <c r="A16" s="32">
        <v>15</v>
      </c>
      <c r="B16" s="33">
        <v>27</v>
      </c>
      <c r="C16" s="32">
        <v>588922.15800000005</v>
      </c>
      <c r="D16" s="32">
        <v>5134628.2305230796</v>
      </c>
      <c r="E16" s="32">
        <v>4543103.5604384597</v>
      </c>
      <c r="F16" s="32">
        <v>591524.67008461501</v>
      </c>
      <c r="G16" s="32">
        <v>4543103.5604384597</v>
      </c>
      <c r="H16" s="32">
        <v>0.115203018315574</v>
      </c>
    </row>
    <row r="17" spans="1:8" ht="14.25">
      <c r="A17" s="32">
        <v>16</v>
      </c>
      <c r="B17" s="33">
        <v>29</v>
      </c>
      <c r="C17" s="32">
        <v>508852</v>
      </c>
      <c r="D17" s="32">
        <v>6405989.5318512795</v>
      </c>
      <c r="E17" s="32">
        <v>6481844.7616376104</v>
      </c>
      <c r="F17" s="32">
        <v>-75855.229786324795</v>
      </c>
      <c r="G17" s="32">
        <v>6481844.7616376104</v>
      </c>
      <c r="H17" s="32">
        <v>-1.1841297805618401E-2</v>
      </c>
    </row>
    <row r="18" spans="1:8" ht="14.25">
      <c r="A18" s="32">
        <v>17</v>
      </c>
      <c r="B18" s="33">
        <v>31</v>
      </c>
      <c r="C18" s="32">
        <v>113465.276</v>
      </c>
      <c r="D18" s="32">
        <v>1538327.87763479</v>
      </c>
      <c r="E18" s="32">
        <v>1256899.0994871601</v>
      </c>
      <c r="F18" s="32">
        <v>281428.77814763499</v>
      </c>
      <c r="G18" s="32">
        <v>1256899.0994871601</v>
      </c>
      <c r="H18" s="32">
        <v>0.182944599938172</v>
      </c>
    </row>
    <row r="19" spans="1:8" ht="14.25">
      <c r="A19" s="32">
        <v>18</v>
      </c>
      <c r="B19" s="33">
        <v>32</v>
      </c>
      <c r="C19" s="32">
        <v>95423.937000000005</v>
      </c>
      <c r="D19" s="32">
        <v>1873744.9961146701</v>
      </c>
      <c r="E19" s="32">
        <v>1703139.63145537</v>
      </c>
      <c r="F19" s="32">
        <v>170605.36465929801</v>
      </c>
      <c r="G19" s="32">
        <v>1703139.63145537</v>
      </c>
      <c r="H19" s="32">
        <v>9.1050471122302898E-2</v>
      </c>
    </row>
    <row r="20" spans="1:8" ht="14.25">
      <c r="A20" s="32">
        <v>19</v>
      </c>
      <c r="B20" s="33">
        <v>33</v>
      </c>
      <c r="C20" s="32">
        <v>133031.649</v>
      </c>
      <c r="D20" s="32">
        <v>2616727.2956892601</v>
      </c>
      <c r="E20" s="32">
        <v>2127540.4910453199</v>
      </c>
      <c r="F20" s="32">
        <v>489186.804643935</v>
      </c>
      <c r="G20" s="32">
        <v>2127540.4910453199</v>
      </c>
      <c r="H20" s="32">
        <v>0.18694603960061501</v>
      </c>
    </row>
    <row r="21" spans="1:8" ht="14.25">
      <c r="A21" s="32">
        <v>20</v>
      </c>
      <c r="B21" s="33">
        <v>34</v>
      </c>
      <c r="C21" s="32">
        <v>76920.807000000001</v>
      </c>
      <c r="D21" s="32">
        <v>684886.35463666904</v>
      </c>
      <c r="E21" s="32">
        <v>512260.437574454</v>
      </c>
      <c r="F21" s="32">
        <v>172625.91706221501</v>
      </c>
      <c r="G21" s="32">
        <v>512260.437574454</v>
      </c>
      <c r="H21" s="32">
        <v>0.252050454638994</v>
      </c>
    </row>
    <row r="22" spans="1:8" ht="14.25">
      <c r="A22" s="32">
        <v>21</v>
      </c>
      <c r="B22" s="33">
        <v>35</v>
      </c>
      <c r="C22" s="32">
        <v>124665.105</v>
      </c>
      <c r="D22" s="32">
        <v>2813549.7163761002</v>
      </c>
      <c r="E22" s="32">
        <v>2564189.5931216902</v>
      </c>
      <c r="F22" s="32">
        <v>249360.12325440801</v>
      </c>
      <c r="G22" s="32">
        <v>2564189.5931216902</v>
      </c>
      <c r="H22" s="32">
        <v>8.8628298196766195E-2</v>
      </c>
    </row>
    <row r="23" spans="1:8" ht="14.25">
      <c r="A23" s="32">
        <v>22</v>
      </c>
      <c r="B23" s="33">
        <v>36</v>
      </c>
      <c r="C23" s="32">
        <v>330362.47899999999</v>
      </c>
      <c r="D23" s="32">
        <v>2068330.73863451</v>
      </c>
      <c r="E23" s="32">
        <v>1606917.19647889</v>
      </c>
      <c r="F23" s="32">
        <v>461413.54215562099</v>
      </c>
      <c r="G23" s="32">
        <v>1606917.19647889</v>
      </c>
      <c r="H23" s="32">
        <v>0.223084990005148</v>
      </c>
    </row>
    <row r="24" spans="1:8" ht="14.25">
      <c r="A24" s="32">
        <v>23</v>
      </c>
      <c r="B24" s="33">
        <v>37</v>
      </c>
      <c r="C24" s="32">
        <v>408883.495</v>
      </c>
      <c r="D24" s="32">
        <v>4889168.6205637204</v>
      </c>
      <c r="E24" s="32">
        <v>4393003.4785186797</v>
      </c>
      <c r="F24" s="32">
        <v>496165.14204503503</v>
      </c>
      <c r="G24" s="32">
        <v>4393003.4785186797</v>
      </c>
      <c r="H24" s="32">
        <v>0.10148251789847799</v>
      </c>
    </row>
    <row r="25" spans="1:8" ht="14.25">
      <c r="A25" s="32">
        <v>24</v>
      </c>
      <c r="B25" s="33">
        <v>38</v>
      </c>
      <c r="C25" s="32">
        <v>262521.01299999998</v>
      </c>
      <c r="D25" s="32">
        <v>1585760.3749778799</v>
      </c>
      <c r="E25" s="32">
        <v>1486684.72323009</v>
      </c>
      <c r="F25" s="32">
        <v>99075.651747787604</v>
      </c>
      <c r="G25" s="32">
        <v>1486684.72323009</v>
      </c>
      <c r="H25" s="32">
        <v>6.2478324790509299E-2</v>
      </c>
    </row>
    <row r="26" spans="1:8" ht="14.25">
      <c r="A26" s="32">
        <v>25</v>
      </c>
      <c r="B26" s="33">
        <v>39</v>
      </c>
      <c r="C26" s="32">
        <v>194878.58600000001</v>
      </c>
      <c r="D26" s="32">
        <v>500954.71115164499</v>
      </c>
      <c r="E26" s="32">
        <v>387942.664048501</v>
      </c>
      <c r="F26" s="32">
        <v>113012.047103144</v>
      </c>
      <c r="G26" s="32">
        <v>387942.664048501</v>
      </c>
      <c r="H26" s="32">
        <v>0.22559334124903399</v>
      </c>
    </row>
    <row r="27" spans="1:8" ht="14.25">
      <c r="A27" s="32">
        <v>26</v>
      </c>
      <c r="B27" s="33">
        <v>40</v>
      </c>
      <c r="C27" s="32">
        <v>43.16</v>
      </c>
      <c r="D27" s="32">
        <v>132.94409999999999</v>
      </c>
      <c r="E27" s="32">
        <v>114.0865</v>
      </c>
      <c r="F27" s="32">
        <v>18.857600000000001</v>
      </c>
      <c r="G27" s="32">
        <v>114.0865</v>
      </c>
      <c r="H27" s="32">
        <v>0.141846084181246</v>
      </c>
    </row>
    <row r="28" spans="1:8" ht="14.25">
      <c r="A28" s="32">
        <v>27</v>
      </c>
      <c r="B28" s="33">
        <v>42</v>
      </c>
      <c r="C28" s="32">
        <v>30823.078000000001</v>
      </c>
      <c r="D28" s="32">
        <v>834017.53269999998</v>
      </c>
      <c r="E28" s="32">
        <v>742143.52859999996</v>
      </c>
      <c r="F28" s="32">
        <v>91874.004100000006</v>
      </c>
      <c r="G28" s="32">
        <v>742143.52859999996</v>
      </c>
      <c r="H28" s="32">
        <v>0.11015836058334701</v>
      </c>
    </row>
    <row r="29" spans="1:8" ht="14.25">
      <c r="A29" s="32">
        <v>28</v>
      </c>
      <c r="B29" s="33">
        <v>75</v>
      </c>
      <c r="C29" s="32">
        <v>1013</v>
      </c>
      <c r="D29" s="32">
        <v>676056.41025641002</v>
      </c>
      <c r="E29" s="32">
        <v>640229.47435897402</v>
      </c>
      <c r="F29" s="32">
        <v>35826.935897435898</v>
      </c>
      <c r="G29" s="32">
        <v>640229.47435897402</v>
      </c>
      <c r="H29" s="32">
        <v>5.2994003686538102E-2</v>
      </c>
    </row>
    <row r="30" spans="1:8" ht="14.25">
      <c r="A30" s="32">
        <v>29</v>
      </c>
      <c r="B30" s="33">
        <v>76</v>
      </c>
      <c r="C30" s="32">
        <v>11395</v>
      </c>
      <c r="D30" s="32">
        <v>2063262.2409350399</v>
      </c>
      <c r="E30" s="32">
        <v>1940119.28585983</v>
      </c>
      <c r="F30" s="32">
        <v>123142.95507521401</v>
      </c>
      <c r="G30" s="32">
        <v>1940119.28585983</v>
      </c>
      <c r="H30" s="32">
        <v>5.9683617832024603E-2</v>
      </c>
    </row>
    <row r="31" spans="1:8" ht="14.25">
      <c r="A31" s="32">
        <v>30</v>
      </c>
      <c r="B31" s="33">
        <v>99</v>
      </c>
      <c r="C31" s="32">
        <v>130</v>
      </c>
      <c r="D31" s="32">
        <v>123958.370925043</v>
      </c>
      <c r="E31" s="32">
        <v>105250.77995613001</v>
      </c>
      <c r="F31" s="32">
        <v>18707.5909689131</v>
      </c>
      <c r="G31" s="32">
        <v>105250.77995613001</v>
      </c>
      <c r="H31" s="32">
        <v>0.15091833515806199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2014-01-30T12:18:06Z</dcterms:modified>
</cp:coreProperties>
</file>